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Consolidation\Reporting\2020\2020 M9\Q3 External\"/>
    </mc:Choice>
  </mc:AlternateContent>
  <xr:revisionPtr revIDLastSave="0" documentId="13_ncr:1_{9B77A0DF-7D0A-4D41-B5A9-805D19FE54C6}" xr6:coauthVersionLast="45" xr6:coauthVersionMax="45" xr10:uidLastSave="{00000000-0000-0000-0000-000000000000}"/>
  <bookViews>
    <workbookView xWindow="-120" yWindow="-120" windowWidth="29040" windowHeight="1584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0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2017-2020'!$C$4:$S$103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2017-2020'!$A:$A,'Segment Data 2017-2020'!$1:$3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41" i="1" l="1"/>
  <c r="CQ37" i="1"/>
  <c r="CQ36" i="1"/>
  <c r="CQ30" i="1"/>
  <c r="CQ24" i="1"/>
  <c r="CQ21" i="1"/>
  <c r="CQ19" i="1"/>
  <c r="CQ16" i="1"/>
  <c r="CQ14" i="1"/>
  <c r="CQ11" i="1"/>
  <c r="CQ7" i="1"/>
  <c r="CQ5" i="1"/>
  <c r="CB47" i="2"/>
  <c r="CB37" i="2"/>
  <c r="CB35" i="2"/>
  <c r="CB30" i="2"/>
  <c r="CB28" i="2"/>
  <c r="CB25" i="2"/>
  <c r="CB24" i="2"/>
  <c r="CB18" i="2"/>
  <c r="CB16" i="2"/>
  <c r="CB12" i="2"/>
  <c r="CB9" i="2"/>
  <c r="CB8" i="2"/>
  <c r="CQ21" i="3"/>
  <c r="CQ19" i="3"/>
  <c r="CQ15" i="3"/>
  <c r="CQ11" i="3"/>
  <c r="CQ10" i="3"/>
  <c r="W91" i="7"/>
  <c r="W67" i="7"/>
  <c r="W68" i="7"/>
  <c r="W64" i="7"/>
  <c r="W59" i="7"/>
  <c r="W79" i="7"/>
  <c r="W76" i="7"/>
  <c r="W54" i="7"/>
  <c r="W49" i="7"/>
  <c r="W47" i="7"/>
  <c r="W40" i="7"/>
  <c r="W33" i="7"/>
  <c r="W30" i="7"/>
  <c r="W23" i="7"/>
  <c r="W20" i="7"/>
  <c r="W13" i="7"/>
  <c r="W10" i="7"/>
  <c r="W69" i="7" l="1"/>
  <c r="CP10" i="3"/>
  <c r="CA28" i="2"/>
  <c r="CA25" i="2"/>
  <c r="CA12" i="2" l="1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S91" i="7" s="1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M91" i="7" l="1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Y9" i="7"/>
  <c r="Y8" i="7"/>
  <c r="Y7" i="7"/>
  <c r="Y6" i="7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0" i="7"/>
  <c r="Y13" i="7" s="1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/>
  <c r="BW7" i="6" l="1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W36" i="1"/>
  <c r="CA36" i="1" s="1"/>
  <c r="BI24" i="2"/>
  <c r="BI30" i="2" s="1"/>
  <c r="BI15" i="2"/>
  <c r="BI16" i="2" s="1"/>
  <c r="BI9" i="2"/>
  <c r="BI18" i="2" l="1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L21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H30" i="2"/>
  <c r="AO16" i="4"/>
  <c r="AO25" i="4" s="1"/>
  <c r="P41" i="4"/>
  <c r="E41" i="4"/>
  <c r="W16" i="4"/>
  <c r="W24" i="1" s="1"/>
  <c r="K41" i="4"/>
  <c r="AW6" i="3"/>
  <c r="BC31" i="4"/>
  <c r="BC41" i="4" s="1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I39" i="4" l="1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AW21" i="3" s="1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S21" i="3" l="1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CA47" i="2" s="1"/>
  <c r="M10" i="7"/>
  <c r="M13" i="7" s="1"/>
  <c r="F59" i="7"/>
  <c r="G58" i="7"/>
  <c r="G57" i="7"/>
  <c r="F64" i="7"/>
  <c r="G62" i="7"/>
  <c r="G63" i="7"/>
  <c r="G64" i="7" l="1"/>
  <c r="G5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<sst xmlns="http://schemas.openxmlformats.org/spreadsheetml/2006/main" count="760" uniqueCount="202">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</sst>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2" fillId="3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2020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75" t="s">
        <v>153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57"/>
      <c r="N9" s="156"/>
    </row>
    <row r="10" spans="1:14" ht="44.25" x14ac:dyDescent="0.55000000000000004">
      <c r="A10" s="15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157"/>
      <c r="N10" s="156"/>
    </row>
    <row r="11" spans="1:14" ht="44.25" x14ac:dyDescent="0.55000000000000004">
      <c r="A11" s="15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57"/>
      <c r="N11" s="156"/>
    </row>
    <row r="12" spans="1:14" ht="44.25" x14ac:dyDescent="0.55000000000000004">
      <c r="A12" s="15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49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51"/>
  <sheetViews>
    <sheetView showGridLines="0" zoomScale="90" zoomScaleNormal="90" zoomScaleSheetLayoutView="75" workbookViewId="0">
      <pane xSplit="1" ySplit="3" topLeftCell="CB4" activePane="bottomRight" state="frozen"/>
      <selection activeCell="O4" sqref="O4"/>
      <selection pane="topRight" activeCell="O4" sqref="O4"/>
      <selection pane="bottomLeft" activeCell="O4" sqref="O4"/>
      <selection pane="bottomRight" activeCell="CS44" sqref="CS44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16384" width="9.140625" style="2"/>
  </cols>
  <sheetData>
    <row r="1" spans="1:97" x14ac:dyDescent="0.2">
      <c r="C1" s="279"/>
      <c r="D1" s="279"/>
      <c r="E1" s="279"/>
      <c r="F1" s="279"/>
      <c r="G1" s="279"/>
      <c r="I1" s="279"/>
      <c r="J1" s="279"/>
      <c r="K1" s="279"/>
      <c r="L1" s="279"/>
      <c r="M1" s="279"/>
      <c r="O1" s="279"/>
      <c r="P1" s="279"/>
      <c r="Q1" s="279"/>
      <c r="R1" s="279"/>
      <c r="S1" s="279"/>
      <c r="U1" s="279"/>
      <c r="V1" s="279"/>
      <c r="W1" s="279"/>
      <c r="X1" s="279"/>
      <c r="Y1" s="279"/>
      <c r="AA1" s="279"/>
      <c r="AB1" s="279"/>
      <c r="AC1" s="279"/>
      <c r="AD1" s="279"/>
      <c r="AE1" s="279"/>
      <c r="AG1" s="279"/>
      <c r="AH1" s="279"/>
      <c r="AI1" s="279"/>
      <c r="AJ1" s="279"/>
      <c r="AK1" s="279"/>
      <c r="AM1" s="279"/>
      <c r="AN1" s="279"/>
      <c r="AO1" s="279"/>
      <c r="AP1" s="279"/>
      <c r="AQ1" s="279"/>
      <c r="AS1" s="279"/>
      <c r="AT1" s="279"/>
      <c r="AU1" s="279"/>
      <c r="AV1" s="279"/>
      <c r="AW1" s="279"/>
      <c r="AY1" s="279"/>
      <c r="AZ1" s="279"/>
      <c r="BA1" s="279"/>
      <c r="BB1" s="279"/>
      <c r="BC1" s="279"/>
      <c r="BE1" s="279"/>
      <c r="BF1" s="279"/>
      <c r="BG1" s="279"/>
      <c r="BH1" s="279"/>
      <c r="BI1" s="279"/>
      <c r="BK1" s="279"/>
      <c r="BL1" s="279"/>
      <c r="BM1" s="279"/>
      <c r="BN1" s="279"/>
      <c r="BO1" s="279"/>
      <c r="BQ1" s="279"/>
      <c r="BR1" s="279"/>
      <c r="BS1" s="279"/>
      <c r="BT1" s="279"/>
      <c r="BU1" s="279"/>
      <c r="BW1" s="278" t="s">
        <v>166</v>
      </c>
      <c r="BX1" s="278"/>
      <c r="BY1" s="278"/>
      <c r="BZ1" s="278"/>
      <c r="CA1" s="278"/>
      <c r="CC1" s="278"/>
      <c r="CD1" s="278"/>
      <c r="CE1" s="278"/>
      <c r="CF1" s="278"/>
      <c r="CG1" s="278"/>
      <c r="CI1" s="278"/>
      <c r="CJ1" s="278"/>
      <c r="CK1" s="278"/>
      <c r="CL1" s="278"/>
      <c r="CM1" s="278"/>
    </row>
    <row r="2" spans="1:97" x14ac:dyDescent="0.2">
      <c r="A2" s="1" t="s">
        <v>154</v>
      </c>
      <c r="C2" s="277">
        <v>2005</v>
      </c>
      <c r="D2" s="277"/>
      <c r="E2" s="277"/>
      <c r="F2" s="277"/>
      <c r="G2" s="277"/>
      <c r="I2" s="277">
        <v>2006</v>
      </c>
      <c r="J2" s="277"/>
      <c r="K2" s="277"/>
      <c r="L2" s="277"/>
      <c r="M2" s="277"/>
      <c r="O2" s="277">
        <v>2007</v>
      </c>
      <c r="P2" s="277"/>
      <c r="Q2" s="277"/>
      <c r="R2" s="277"/>
      <c r="S2" s="277"/>
      <c r="U2" s="277">
        <v>2008</v>
      </c>
      <c r="V2" s="277"/>
      <c r="W2" s="277"/>
      <c r="X2" s="277"/>
      <c r="Y2" s="277"/>
      <c r="AA2" s="277">
        <v>2009</v>
      </c>
      <c r="AB2" s="277"/>
      <c r="AC2" s="277"/>
      <c r="AD2" s="277"/>
      <c r="AE2" s="277"/>
      <c r="AG2" s="277">
        <v>2010</v>
      </c>
      <c r="AH2" s="277"/>
      <c r="AI2" s="277"/>
      <c r="AJ2" s="277"/>
      <c r="AK2" s="277"/>
      <c r="AM2" s="277">
        <v>2011</v>
      </c>
      <c r="AN2" s="277"/>
      <c r="AO2" s="277"/>
      <c r="AP2" s="277"/>
      <c r="AQ2" s="277"/>
      <c r="AS2" s="277">
        <v>2012</v>
      </c>
      <c r="AT2" s="277"/>
      <c r="AU2" s="277"/>
      <c r="AV2" s="277"/>
      <c r="AW2" s="277"/>
      <c r="AY2" s="277">
        <v>2013</v>
      </c>
      <c r="AZ2" s="277"/>
      <c r="BA2" s="277"/>
      <c r="BB2" s="277"/>
      <c r="BC2" s="277"/>
      <c r="BE2" s="277">
        <v>2014</v>
      </c>
      <c r="BF2" s="277"/>
      <c r="BG2" s="277"/>
      <c r="BH2" s="277"/>
      <c r="BI2" s="277"/>
      <c r="BK2" s="277">
        <v>2015</v>
      </c>
      <c r="BL2" s="277"/>
      <c r="BM2" s="277"/>
      <c r="BN2" s="277"/>
      <c r="BO2" s="277"/>
      <c r="BQ2" s="277">
        <v>2016</v>
      </c>
      <c r="BR2" s="277"/>
      <c r="BS2" s="277"/>
      <c r="BT2" s="277"/>
      <c r="BU2" s="277"/>
      <c r="BW2" s="277">
        <v>2017</v>
      </c>
      <c r="BX2" s="277"/>
      <c r="BY2" s="277"/>
      <c r="BZ2" s="277"/>
      <c r="CA2" s="277"/>
      <c r="CC2" s="277">
        <v>2018</v>
      </c>
      <c r="CD2" s="277"/>
      <c r="CE2" s="277"/>
      <c r="CF2" s="277"/>
      <c r="CG2" s="277"/>
      <c r="CI2" s="277">
        <v>2019</v>
      </c>
      <c r="CJ2" s="277"/>
      <c r="CK2" s="277"/>
      <c r="CL2" s="277"/>
      <c r="CM2" s="277"/>
      <c r="CO2" s="277">
        <v>2020</v>
      </c>
      <c r="CP2" s="277"/>
      <c r="CQ2" s="277"/>
      <c r="CR2" s="277"/>
      <c r="CS2" s="277"/>
    </row>
    <row r="3" spans="1:97" s="170" customFormat="1" x14ac:dyDescent="0.2">
      <c r="A3" s="169" t="s">
        <v>104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  <c r="CO3" s="172" t="s">
        <v>10</v>
      </c>
      <c r="CP3" s="172" t="s">
        <v>11</v>
      </c>
      <c r="CQ3" s="172" t="s">
        <v>12</v>
      </c>
      <c r="CR3" s="172" t="s">
        <v>13</v>
      </c>
      <c r="CS3" s="172" t="s">
        <v>14</v>
      </c>
    </row>
    <row r="4" spans="1:97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</row>
    <row r="5" spans="1:97" s="42" customFormat="1" ht="18.75" customHeight="1" x14ac:dyDescent="0.2">
      <c r="A5" s="42" t="s">
        <v>126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2017-2020'!U13</f>
        <v>331.09999999999997</v>
      </c>
      <c r="CP5" s="73">
        <f>+'Segment Data 2017-2020'!V13</f>
        <v>372.40000000000003</v>
      </c>
      <c r="CQ5" s="73">
        <f>+'Segment Data 2017-2020'!W13</f>
        <v>393.09999999999997</v>
      </c>
      <c r="CR5" s="73"/>
      <c r="CS5" s="74">
        <f>SUM(CO5:CR5)</f>
        <v>1096.5999999999999</v>
      </c>
    </row>
    <row r="6" spans="1:97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</row>
    <row r="7" spans="1:97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2017-2020'!U40</f>
        <v>7.9999999999999991</v>
      </c>
      <c r="CP7" s="76">
        <f>+'Segment Data 2017-2020'!V40</f>
        <v>6.5000000000000009</v>
      </c>
      <c r="CQ7" s="76">
        <f>+'Segment Data 2017-2020'!W40</f>
        <v>21.4</v>
      </c>
      <c r="CR7" s="76"/>
      <c r="CS7" s="75">
        <f>SUM(CO7:CR7)</f>
        <v>35.9</v>
      </c>
    </row>
    <row r="8" spans="1:97" x14ac:dyDescent="0.2">
      <c r="A8" s="2" t="s">
        <v>46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/>
      <c r="CS8" s="75">
        <f>SUM(CO8:CR8)</f>
        <v>-51.800000000000004</v>
      </c>
    </row>
    <row r="9" spans="1:97" x14ac:dyDescent="0.2">
      <c r="A9" s="2" t="s">
        <v>88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/>
      <c r="CS9" s="75">
        <f>SUM(CO9:CR9)</f>
        <v>-17.3</v>
      </c>
    </row>
    <row r="10" spans="1:97" s="47" customFormat="1" x14ac:dyDescent="0.2">
      <c r="A10" s="47" t="s">
        <v>93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/>
      <c r="CS10" s="78">
        <f>SUM(CO10:CR10)</f>
        <v>0</v>
      </c>
    </row>
    <row r="11" spans="1:97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/>
      <c r="CS11" s="88">
        <f>SUM(CS7:CS10)</f>
        <v>-33.200000000000003</v>
      </c>
    </row>
    <row r="12" spans="1:97" hidden="1" x14ac:dyDescent="0.2">
      <c r="A12" s="2" t="s">
        <v>45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</row>
    <row r="13" spans="1:97" s="47" customFormat="1" x14ac:dyDescent="0.2">
      <c r="A13" s="47" t="s">
        <v>94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/>
      <c r="CS13" s="78">
        <f>SUM(CO13:CR13)</f>
        <v>0</v>
      </c>
    </row>
    <row r="14" spans="1:97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/>
      <c r="CS14" s="75">
        <f>SUM(CS11:CS13)</f>
        <v>-33.200000000000003</v>
      </c>
    </row>
    <row r="15" spans="1:97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/>
      <c r="CS15" s="78">
        <f>SUM(CO15:CR15)</f>
        <v>-13.8</v>
      </c>
    </row>
    <row r="16" spans="1:97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/>
      <c r="CS16" s="75">
        <f>SUM(CS14:CS15)</f>
        <v>-47</v>
      </c>
    </row>
    <row r="17" spans="1:97" s="5" customFormat="1" ht="12.75" customHeight="1" x14ac:dyDescent="0.2">
      <c r="A17" s="2" t="s">
        <v>55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49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</row>
    <row r="18" spans="1:97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/>
      <c r="CS18" s="78">
        <f>SUM(CO18:CR18)</f>
        <v>3.1</v>
      </c>
    </row>
    <row r="19" spans="1:97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/>
      <c r="CS19" s="80">
        <f>SUM(CS16:CS18)</f>
        <v>-43.9</v>
      </c>
    </row>
    <row r="20" spans="1:97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/>
      <c r="CS20" s="81">
        <f>SUM(CO20:CR20)</f>
        <v>0</v>
      </c>
    </row>
    <row r="21" spans="1:97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/>
      <c r="CS21" s="83">
        <f>SUM(CS19:CS20)</f>
        <v>-43.9</v>
      </c>
    </row>
    <row r="22" spans="1:97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</row>
    <row r="23" spans="1:97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</row>
    <row r="24" spans="1:97" x14ac:dyDescent="0.2">
      <c r="A24" s="5" t="s">
        <v>127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2017-2020'!U23</f>
        <v>252.99999999999997</v>
      </c>
      <c r="CP24" s="31">
        <f>+'Segment Data 2017-2020'!V23</f>
        <v>291</v>
      </c>
      <c r="CQ24" s="31">
        <f>+'Segment Data 2017-2020'!W23</f>
        <v>316.7</v>
      </c>
      <c r="CR24" s="31"/>
      <c r="CS24" s="84">
        <f>SUM(CO24:CR24)</f>
        <v>860.7</v>
      </c>
    </row>
    <row r="25" spans="1:97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</row>
    <row r="26" spans="1:97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  <c r="CI26" s="89" t="s">
        <v>10</v>
      </c>
      <c r="CJ26" s="89"/>
      <c r="CK26" s="89"/>
      <c r="CL26" s="89"/>
      <c r="CM26" s="90"/>
      <c r="CO26" s="89" t="s">
        <v>10</v>
      </c>
      <c r="CP26" s="89"/>
      <c r="CQ26" s="89"/>
      <c r="CR26" s="89"/>
      <c r="CS26" s="90"/>
    </row>
    <row r="27" spans="1:97" x14ac:dyDescent="0.2">
      <c r="A27" s="2" t="s">
        <v>91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/>
      <c r="CS27" s="75"/>
    </row>
    <row r="28" spans="1:97" x14ac:dyDescent="0.2">
      <c r="A28" s="2" t="s">
        <v>92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/>
      <c r="CS28" s="75"/>
    </row>
    <row r="29" spans="1:97" x14ac:dyDescent="0.2">
      <c r="A29" s="2" t="s">
        <v>177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150.6</v>
      </c>
      <c r="CR29" s="85"/>
      <c r="CS29" s="75"/>
    </row>
    <row r="30" spans="1:97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/>
      <c r="CS30" s="75"/>
    </row>
    <row r="31" spans="1:97" x14ac:dyDescent="0.2">
      <c r="A31" s="2" t="s">
        <v>128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199"/>
      <c r="CC31" s="31">
        <v>-432.7</v>
      </c>
      <c r="CD31" s="31">
        <v>-409.5</v>
      </c>
      <c r="CE31" s="31">
        <v>-307.5</v>
      </c>
      <c r="CF31" s="31">
        <v>-248.3</v>
      </c>
      <c r="CG31" s="75"/>
      <c r="CH31" s="199"/>
      <c r="CI31" s="31">
        <v>-339</v>
      </c>
      <c r="CJ31" s="31">
        <v>-336.1</v>
      </c>
      <c r="CK31" s="31">
        <v>-349.9</v>
      </c>
      <c r="CL31" s="31">
        <v>-242.2</v>
      </c>
      <c r="CM31" s="75"/>
      <c r="CO31" s="31">
        <v>-378.1</v>
      </c>
      <c r="CP31" s="31">
        <v>-323.8</v>
      </c>
      <c r="CQ31" s="31">
        <v>-194.2</v>
      </c>
      <c r="CR31" s="31"/>
      <c r="CS31" s="75"/>
    </row>
    <row r="32" spans="1:97" x14ac:dyDescent="0.2">
      <c r="A32" s="2" t="s">
        <v>31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2017-2020'!U91</f>
        <v>1102</v>
      </c>
      <c r="CP32" s="31">
        <f>+'Segment Data 2017-2020'!V91</f>
        <v>1186</v>
      </c>
      <c r="CQ32" s="31">
        <v>1047.5</v>
      </c>
      <c r="CR32" s="31"/>
      <c r="CS32" s="75"/>
    </row>
    <row r="33" spans="1:97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</row>
    <row r="34" spans="1:97" s="45" customFormat="1" x14ac:dyDescent="0.2">
      <c r="A34" s="43" t="s">
        <v>43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</row>
    <row r="35" spans="1:97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</row>
    <row r="36" spans="1:97" x14ac:dyDescent="0.2">
      <c r="A36" s="2" t="s">
        <v>56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/>
      <c r="CS36" s="75">
        <f>SUM(CO36:CR36)</f>
        <v>25.400000000000034</v>
      </c>
    </row>
    <row r="37" spans="1:97" x14ac:dyDescent="0.2">
      <c r="A37" s="2" t="s">
        <v>57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/>
      <c r="CS37" s="75">
        <f>SUM(CO37:CR37)</f>
        <v>-24</v>
      </c>
    </row>
    <row r="38" spans="1:97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</row>
    <row r="39" spans="1:97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</row>
    <row r="40" spans="1:97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</row>
    <row r="41" spans="1:97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49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49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49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0.42276261700757767</v>
      </c>
      <c r="CR41" s="10"/>
      <c r="CS41" s="41"/>
    </row>
    <row r="42" spans="1:97" ht="12.75" customHeight="1" x14ac:dyDescent="0.2">
      <c r="A42" s="2" t="s">
        <v>102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/>
      <c r="CS42" s="36"/>
    </row>
    <row r="43" spans="1:97" ht="12.75" customHeight="1" x14ac:dyDescent="0.2">
      <c r="A43" s="2" t="s">
        <v>138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/>
      <c r="CS43" s="36"/>
    </row>
    <row r="44" spans="1:97" ht="12.75" customHeight="1" x14ac:dyDescent="0.2">
      <c r="A44" s="2" t="s">
        <v>105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-0.4</v>
      </c>
      <c r="CQ44" s="16">
        <v>-0.3</v>
      </c>
      <c r="CR44" s="16"/>
      <c r="CS44" s="39">
        <v>-1.4</v>
      </c>
    </row>
    <row r="45" spans="1:97" ht="12.75" customHeight="1" x14ac:dyDescent="0.2">
      <c r="A45" s="2" t="s">
        <v>131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/>
      <c r="CS45" s="39">
        <f>SUM(CO45:CR45)</f>
        <v>0</v>
      </c>
    </row>
    <row r="46" spans="1:97" ht="12.75" customHeight="1" x14ac:dyDescent="0.2">
      <c r="A46" s="2" t="s">
        <v>130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/>
      <c r="CS46" s="36"/>
    </row>
    <row r="47" spans="1:97" s="164" customFormat="1" ht="12.75" customHeight="1" x14ac:dyDescent="0.2">
      <c r="A47" s="164" t="s">
        <v>129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/>
      <c r="CS47" s="190"/>
    </row>
    <row r="48" spans="1:97" ht="11.1" customHeight="1" x14ac:dyDescent="0.2">
      <c r="A48" s="149" t="s">
        <v>135</v>
      </c>
      <c r="AC48" s="20"/>
      <c r="AD48" s="20"/>
      <c r="AG48" s="20"/>
      <c r="AH48" s="20"/>
      <c r="BP48" s="147"/>
      <c r="BQ48" s="147" t="s">
        <v>162</v>
      </c>
      <c r="CF48" s="235"/>
      <c r="CG48" s="235"/>
      <c r="CL48" s="235"/>
      <c r="CM48" s="235"/>
    </row>
    <row r="49" spans="1:69" ht="11.1" customHeight="1" x14ac:dyDescent="0.2">
      <c r="A49" s="149" t="s">
        <v>136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163</v>
      </c>
    </row>
    <row r="50" spans="1:69" ht="11.1" customHeight="1" x14ac:dyDescent="0.2">
      <c r="A50" s="149" t="s">
        <v>134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1"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S4" activePane="bottomRight" state="frozen"/>
      <selection activeCell="O4" sqref="O4"/>
      <selection pane="topRight" activeCell="O4" sqref="O4"/>
      <selection pane="bottomLeft" activeCell="O4" sqref="O4"/>
      <selection pane="bottomRight" activeCell="CB49" sqref="CB49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9.140625" style="15"/>
    <col min="78" max="81" width="8.7109375" style="15" customWidth="1"/>
    <col min="82" max="16384" width="9.140625" style="15"/>
  </cols>
  <sheetData>
    <row r="1" spans="1:81" x14ac:dyDescent="0.2">
      <c r="B1" s="93"/>
      <c r="C1" s="282"/>
      <c r="D1" s="282"/>
      <c r="E1" s="282"/>
      <c r="F1" s="282"/>
      <c r="G1" s="93"/>
      <c r="H1" s="282"/>
      <c r="I1" s="282"/>
      <c r="J1" s="282"/>
      <c r="K1" s="282"/>
      <c r="L1" s="93"/>
      <c r="M1" s="282"/>
      <c r="N1" s="282"/>
      <c r="O1" s="282"/>
      <c r="P1" s="282"/>
      <c r="Q1" s="93"/>
      <c r="R1" s="282"/>
      <c r="S1" s="282"/>
      <c r="T1" s="282"/>
      <c r="U1" s="282"/>
      <c r="V1" s="93"/>
      <c r="W1" s="282"/>
      <c r="X1" s="282"/>
      <c r="Y1" s="282"/>
      <c r="Z1" s="282"/>
      <c r="AB1" s="282"/>
      <c r="AC1" s="282"/>
      <c r="AD1" s="282"/>
      <c r="AE1" s="282"/>
      <c r="AG1" s="282"/>
      <c r="AH1" s="282"/>
      <c r="AI1" s="282"/>
      <c r="AJ1" s="282"/>
      <c r="AL1" s="282"/>
      <c r="AM1" s="282"/>
      <c r="AN1" s="282"/>
      <c r="AO1" s="282"/>
      <c r="AQ1" s="282"/>
      <c r="AR1" s="282"/>
      <c r="AS1" s="282"/>
      <c r="AT1" s="282"/>
      <c r="AV1" s="282"/>
      <c r="AW1" s="282"/>
      <c r="AX1" s="282"/>
      <c r="AY1" s="282"/>
      <c r="BA1" s="282"/>
      <c r="BB1" s="282"/>
      <c r="BC1" s="282"/>
      <c r="BD1" s="282"/>
      <c r="BF1" s="282"/>
      <c r="BG1" s="282"/>
      <c r="BH1" s="282"/>
      <c r="BI1" s="282"/>
      <c r="BK1" s="278" t="s">
        <v>167</v>
      </c>
      <c r="BL1" s="278"/>
      <c r="BM1" s="278"/>
      <c r="BN1" s="278"/>
      <c r="BO1" s="278"/>
    </row>
    <row r="2" spans="1:81" x14ac:dyDescent="0.2">
      <c r="A2" s="94" t="s">
        <v>154</v>
      </c>
      <c r="B2" s="95"/>
      <c r="C2" s="280" t="s">
        <v>112</v>
      </c>
      <c r="D2" s="281"/>
      <c r="E2" s="281"/>
      <c r="F2" s="281"/>
      <c r="G2" s="95"/>
      <c r="H2" s="280" t="s">
        <v>113</v>
      </c>
      <c r="I2" s="281"/>
      <c r="J2" s="281"/>
      <c r="K2" s="281"/>
      <c r="L2" s="95"/>
      <c r="M2" s="280" t="s">
        <v>114</v>
      </c>
      <c r="N2" s="281"/>
      <c r="O2" s="281"/>
      <c r="P2" s="281"/>
      <c r="Q2" s="95"/>
      <c r="R2" s="280" t="s">
        <v>115</v>
      </c>
      <c r="S2" s="281"/>
      <c r="T2" s="281"/>
      <c r="U2" s="281"/>
      <c r="V2" s="95"/>
      <c r="W2" s="280" t="s">
        <v>116</v>
      </c>
      <c r="X2" s="281"/>
      <c r="Y2" s="281"/>
      <c r="Z2" s="281"/>
      <c r="AB2" s="280" t="s">
        <v>117</v>
      </c>
      <c r="AC2" s="281"/>
      <c r="AD2" s="281"/>
      <c r="AE2" s="281"/>
      <c r="AG2" s="280" t="s">
        <v>122</v>
      </c>
      <c r="AH2" s="281"/>
      <c r="AI2" s="281"/>
      <c r="AJ2" s="281"/>
      <c r="AL2" s="280" t="s">
        <v>121</v>
      </c>
      <c r="AM2" s="281"/>
      <c r="AN2" s="281"/>
      <c r="AO2" s="281"/>
      <c r="AQ2" s="280" t="s">
        <v>120</v>
      </c>
      <c r="AR2" s="281"/>
      <c r="AS2" s="281"/>
      <c r="AT2" s="281"/>
      <c r="AV2" s="280" t="s">
        <v>119</v>
      </c>
      <c r="AW2" s="281"/>
      <c r="AX2" s="281"/>
      <c r="AY2" s="281"/>
      <c r="BA2" s="280" t="s">
        <v>118</v>
      </c>
      <c r="BB2" s="281"/>
      <c r="BC2" s="281"/>
      <c r="BD2" s="281"/>
      <c r="BF2" s="280" t="s">
        <v>133</v>
      </c>
      <c r="BG2" s="281"/>
      <c r="BH2" s="281"/>
      <c r="BI2" s="281"/>
      <c r="BK2" s="280" t="s">
        <v>161</v>
      </c>
      <c r="BL2" s="281"/>
      <c r="BM2" s="281"/>
      <c r="BN2" s="281"/>
      <c r="BP2" s="280" t="s">
        <v>175</v>
      </c>
      <c r="BQ2" s="281"/>
      <c r="BR2" s="281"/>
      <c r="BS2" s="281"/>
      <c r="BU2" s="280" t="s">
        <v>179</v>
      </c>
      <c r="BV2" s="281"/>
      <c r="BW2" s="281"/>
      <c r="BX2" s="281"/>
      <c r="BZ2" s="280" t="s">
        <v>181</v>
      </c>
      <c r="CA2" s="281"/>
      <c r="CB2" s="281"/>
      <c r="CC2" s="281"/>
    </row>
    <row r="3" spans="1:81" s="187" customFormat="1" x14ac:dyDescent="0.2">
      <c r="A3" s="183" t="s">
        <v>123</v>
      </c>
      <c r="B3" s="185"/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5" t="s">
        <v>10</v>
      </c>
      <c r="I3" s="185" t="s">
        <v>11</v>
      </c>
      <c r="J3" s="185" t="s">
        <v>12</v>
      </c>
      <c r="K3" s="185" t="s">
        <v>13</v>
      </c>
      <c r="L3" s="185"/>
      <c r="M3" s="185" t="s">
        <v>10</v>
      </c>
      <c r="N3" s="185" t="s">
        <v>11</v>
      </c>
      <c r="O3" s="185" t="s">
        <v>12</v>
      </c>
      <c r="P3" s="185" t="s">
        <v>13</v>
      </c>
      <c r="Q3" s="185"/>
      <c r="R3" s="185" t="s">
        <v>10</v>
      </c>
      <c r="S3" s="185" t="s">
        <v>11</v>
      </c>
      <c r="T3" s="185" t="s">
        <v>12</v>
      </c>
      <c r="U3" s="185" t="s">
        <v>13</v>
      </c>
      <c r="V3" s="185"/>
      <c r="W3" s="185" t="s">
        <v>10</v>
      </c>
      <c r="X3" s="185" t="s">
        <v>11</v>
      </c>
      <c r="Y3" s="185" t="s">
        <v>12</v>
      </c>
      <c r="Z3" s="185" t="s">
        <v>13</v>
      </c>
      <c r="AB3" s="185" t="s">
        <v>10</v>
      </c>
      <c r="AC3" s="185" t="s">
        <v>11</v>
      </c>
      <c r="AD3" s="185" t="s">
        <v>12</v>
      </c>
      <c r="AE3" s="185" t="s">
        <v>13</v>
      </c>
      <c r="AG3" s="185" t="s">
        <v>10</v>
      </c>
      <c r="AH3" s="185" t="s">
        <v>11</v>
      </c>
      <c r="AI3" s="185" t="s">
        <v>12</v>
      </c>
      <c r="AJ3" s="185" t="s">
        <v>13</v>
      </c>
      <c r="AL3" s="185" t="s">
        <v>10</v>
      </c>
      <c r="AM3" s="185" t="s">
        <v>11</v>
      </c>
      <c r="AN3" s="185" t="s">
        <v>12</v>
      </c>
      <c r="AO3" s="185" t="s">
        <v>13</v>
      </c>
      <c r="AQ3" s="185" t="s">
        <v>10</v>
      </c>
      <c r="AR3" s="185" t="s">
        <v>11</v>
      </c>
      <c r="AS3" s="185" t="s">
        <v>12</v>
      </c>
      <c r="AT3" s="185" t="s">
        <v>13</v>
      </c>
      <c r="AV3" s="185" t="s">
        <v>10</v>
      </c>
      <c r="AW3" s="186" t="s">
        <v>11</v>
      </c>
      <c r="AX3" s="186" t="s">
        <v>12</v>
      </c>
      <c r="AY3" s="186" t="s">
        <v>13</v>
      </c>
      <c r="AZ3" s="188"/>
      <c r="BA3" s="186" t="s">
        <v>10</v>
      </c>
      <c r="BB3" s="186" t="s">
        <v>11</v>
      </c>
      <c r="BC3" s="186" t="s">
        <v>12</v>
      </c>
      <c r="BD3" s="186" t="s">
        <v>13</v>
      </c>
      <c r="BE3" s="188"/>
      <c r="BF3" s="186" t="s">
        <v>10</v>
      </c>
      <c r="BG3" s="186" t="s">
        <v>11</v>
      </c>
      <c r="BH3" s="186" t="s">
        <v>12</v>
      </c>
      <c r="BI3" s="186" t="s">
        <v>13</v>
      </c>
      <c r="BJ3" s="188"/>
      <c r="BK3" s="186" t="s">
        <v>10</v>
      </c>
      <c r="BL3" s="186" t="s">
        <v>11</v>
      </c>
      <c r="BM3" s="186" t="s">
        <v>12</v>
      </c>
      <c r="BN3" s="186" t="s">
        <v>13</v>
      </c>
      <c r="BP3" s="186" t="s">
        <v>10</v>
      </c>
      <c r="BQ3" s="186" t="s">
        <v>11</v>
      </c>
      <c r="BR3" s="186" t="s">
        <v>12</v>
      </c>
      <c r="BS3" s="186" t="s">
        <v>13</v>
      </c>
      <c r="BU3" s="186" t="s">
        <v>10</v>
      </c>
      <c r="BV3" s="186" t="s">
        <v>11</v>
      </c>
      <c r="BW3" s="186" t="s">
        <v>12</v>
      </c>
      <c r="BX3" s="186" t="s">
        <v>13</v>
      </c>
      <c r="BZ3" s="186" t="s">
        <v>10</v>
      </c>
      <c r="CA3" s="186" t="s">
        <v>11</v>
      </c>
      <c r="CB3" s="186" t="s">
        <v>12</v>
      </c>
      <c r="CC3" s="186" t="s">
        <v>13</v>
      </c>
    </row>
    <row r="4" spans="1:8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</row>
    <row r="5" spans="1:8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</row>
    <row r="6" spans="1:81" x14ac:dyDescent="0.2">
      <c r="A6" s="15" t="s">
        <v>58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/>
    </row>
    <row r="7" spans="1:81" x14ac:dyDescent="0.2">
      <c r="A7" s="15" t="s">
        <v>59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/>
    </row>
    <row r="8" spans="1:81" s="98" customFormat="1" x14ac:dyDescent="0.2">
      <c r="A8" s="98" t="s">
        <v>60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/>
    </row>
    <row r="9" spans="1:81" s="100" customFormat="1" x14ac:dyDescent="0.2">
      <c r="A9" s="100" t="s">
        <v>61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/>
    </row>
    <row r="10" spans="1:8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</row>
    <row r="11" spans="1:81" x14ac:dyDescent="0.2">
      <c r="A11" s="15" t="s">
        <v>62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/>
    </row>
    <row r="12" spans="1:81" x14ac:dyDescent="0.2">
      <c r="A12" s="15" t="s">
        <v>20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/>
    </row>
    <row r="13" spans="1:81" x14ac:dyDescent="0.2">
      <c r="A13" s="15" t="s">
        <v>21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</row>
    <row r="14" spans="1:81" s="104" customFormat="1" x14ac:dyDescent="0.2">
      <c r="A14" s="104" t="s">
        <v>22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/>
    </row>
    <row r="15" spans="1:81" s="98" customFormat="1" x14ac:dyDescent="0.2">
      <c r="A15" s="98" t="s">
        <v>140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</row>
    <row r="16" spans="1:81" s="102" customFormat="1" x14ac:dyDescent="0.2">
      <c r="A16" s="102" t="s">
        <v>23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/>
    </row>
    <row r="17" spans="1:81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</row>
    <row r="18" spans="1:81" s="100" customFormat="1" x14ac:dyDescent="0.2">
      <c r="A18" s="100" t="s">
        <v>24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/>
    </row>
    <row r="19" spans="1:81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</row>
    <row r="20" spans="1:81" x14ac:dyDescent="0.2">
      <c r="A20" s="96" t="s">
        <v>19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</row>
    <row r="21" spans="1:81" x14ac:dyDescent="0.2">
      <c r="A21" s="15" t="s">
        <v>25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/>
    </row>
    <row r="22" spans="1:81" x14ac:dyDescent="0.2">
      <c r="A22" s="15" t="s">
        <v>177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/>
    </row>
    <row r="23" spans="1:81" s="98" customFormat="1" x14ac:dyDescent="0.2">
      <c r="A23" s="98" t="s">
        <v>8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/>
    </row>
    <row r="24" spans="1:81" x14ac:dyDescent="0.2">
      <c r="A24" s="15" t="s">
        <v>95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/>
    </row>
    <row r="25" spans="1:81" x14ac:dyDescent="0.2">
      <c r="A25" s="15" t="s">
        <v>47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/>
    </row>
    <row r="26" spans="1:81" x14ac:dyDescent="0.2">
      <c r="A26" s="15" t="s">
        <v>78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/>
    </row>
    <row r="27" spans="1:81" x14ac:dyDescent="0.2">
      <c r="A27" s="15" t="s">
        <v>79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/>
    </row>
    <row r="28" spans="1:81" s="104" customFormat="1" x14ac:dyDescent="0.2">
      <c r="A28" s="104" t="s">
        <v>63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/>
    </row>
    <row r="29" spans="1:81" s="104" customFormat="1" x14ac:dyDescent="0.2">
      <c r="A29" s="104" t="s">
        <v>141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</row>
    <row r="30" spans="1:81" s="100" customFormat="1" x14ac:dyDescent="0.2">
      <c r="A30" s="100" t="s">
        <v>64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/>
    </row>
    <row r="31" spans="1:81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</row>
    <row r="32" spans="1:81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</row>
    <row r="33" spans="1:81 16384:16384" s="108" customFormat="1" x14ac:dyDescent="0.2">
      <c r="A33" s="106" t="s">
        <v>65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</row>
    <row r="34" spans="1:81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</row>
    <row r="35" spans="1:81 16384:16384" x14ac:dyDescent="0.2">
      <c r="A35" s="15" t="s">
        <v>44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/>
    </row>
    <row r="36" spans="1:81 16384:16384" s="98" customFormat="1" x14ac:dyDescent="0.2">
      <c r="A36" s="98" t="s">
        <v>26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/>
    </row>
    <row r="37" spans="1:81 16384:16384" x14ac:dyDescent="0.2">
      <c r="A37" s="15" t="s">
        <v>103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/>
    </row>
    <row r="38" spans="1:81 16384:16384" x14ac:dyDescent="0.2">
      <c r="A38" s="15" t="s">
        <v>66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/>
    </row>
    <row r="39" spans="1:81 16384:16384" x14ac:dyDescent="0.2">
      <c r="A39" s="15" t="s">
        <v>81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/>
    </row>
    <row r="40" spans="1:81 16384:16384" x14ac:dyDescent="0.2">
      <c r="A40" s="15" t="s">
        <v>67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/>
    </row>
    <row r="41" spans="1:81 16384:16384" x14ac:dyDescent="0.2">
      <c r="A41" s="15" t="s">
        <v>139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</row>
    <row r="42" spans="1:81 16384:16384" x14ac:dyDescent="0.2">
      <c r="A42" s="15" t="s">
        <v>178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</row>
    <row r="43" spans="1:81 16384:16384" x14ac:dyDescent="0.2">
      <c r="A43" s="15" t="s">
        <v>180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</row>
    <row r="44" spans="1:81 16384:16384" x14ac:dyDescent="0.2">
      <c r="A44" s="15" t="s">
        <v>142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/>
    </row>
    <row r="45" spans="1:81 16384:16384" x14ac:dyDescent="0.2">
      <c r="A45" s="15" t="s">
        <v>174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</row>
    <row r="46" spans="1:81 16384:16384" s="98" customFormat="1" x14ac:dyDescent="0.2">
      <c r="A46" s="98" t="s">
        <v>80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</row>
    <row r="47" spans="1:81 16384:16384" s="182" customFormat="1" x14ac:dyDescent="0.2">
      <c r="A47" s="182" t="s">
        <v>108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/>
      <c r="XFD47" s="189"/>
    </row>
    <row r="48" spans="1:81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29"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1"/>
  <sheetViews>
    <sheetView showGridLines="0" zoomScale="90" zoomScaleNormal="90" zoomScaleSheetLayoutView="75" workbookViewId="0">
      <pane xSplit="1" ySplit="4" topLeftCell="CA5" activePane="bottomRight" state="frozen"/>
      <selection activeCell="O4" sqref="O4"/>
      <selection pane="topRight" activeCell="O4" sqref="O4"/>
      <selection pane="bottomLeft" activeCell="O4" sqref="O4"/>
      <selection pane="bottomRight" activeCell="CQ21" sqref="CQ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16384" width="9.140625" style="15"/>
  </cols>
  <sheetData>
    <row r="1" spans="1:97" x14ac:dyDescent="0.2">
      <c r="C1" s="282"/>
      <c r="D1" s="282"/>
      <c r="E1" s="282"/>
      <c r="F1" s="282"/>
      <c r="G1" s="282"/>
      <c r="I1" s="282"/>
      <c r="J1" s="282"/>
      <c r="K1" s="282"/>
      <c r="L1" s="282"/>
      <c r="M1" s="282"/>
      <c r="O1" s="282"/>
      <c r="P1" s="282"/>
      <c r="Q1" s="282"/>
      <c r="R1" s="282"/>
      <c r="S1" s="282"/>
      <c r="U1" s="282"/>
      <c r="V1" s="282"/>
      <c r="W1" s="282"/>
      <c r="X1" s="282"/>
      <c r="Y1" s="282"/>
      <c r="AA1" s="282"/>
      <c r="AB1" s="282"/>
      <c r="AC1" s="282"/>
      <c r="AD1" s="282"/>
      <c r="AE1" s="282"/>
      <c r="AG1" s="282"/>
      <c r="AH1" s="282"/>
      <c r="AI1" s="282"/>
      <c r="AJ1" s="282"/>
      <c r="AK1" s="282"/>
      <c r="AM1" s="282"/>
      <c r="AN1" s="282"/>
      <c r="AO1" s="282"/>
      <c r="AP1" s="282"/>
      <c r="AQ1" s="282"/>
      <c r="AS1" s="282"/>
      <c r="AT1" s="282"/>
      <c r="AU1" s="282"/>
      <c r="AV1" s="282"/>
      <c r="AW1" s="282"/>
      <c r="AY1" s="282"/>
      <c r="AZ1" s="282"/>
      <c r="BA1" s="282"/>
      <c r="BB1" s="282"/>
      <c r="BC1" s="282"/>
      <c r="BE1" s="282"/>
      <c r="BF1" s="282"/>
      <c r="BG1" s="282"/>
      <c r="BH1" s="282"/>
      <c r="BI1" s="282"/>
      <c r="BK1" s="282"/>
      <c r="BL1" s="282"/>
      <c r="BM1" s="282"/>
      <c r="BN1" s="282"/>
      <c r="BO1" s="282"/>
      <c r="BQ1" s="282"/>
      <c r="BR1" s="282"/>
      <c r="BS1" s="282"/>
      <c r="BT1" s="282"/>
      <c r="BU1" s="282"/>
      <c r="BW1" s="282"/>
      <c r="BX1" s="282"/>
      <c r="BY1" s="282"/>
      <c r="BZ1" s="282"/>
      <c r="CA1" s="282"/>
      <c r="CC1" s="282"/>
      <c r="CD1" s="282"/>
      <c r="CE1" s="282"/>
      <c r="CF1" s="282"/>
      <c r="CG1" s="282"/>
      <c r="CI1" s="282"/>
      <c r="CJ1" s="282"/>
      <c r="CK1" s="282"/>
      <c r="CL1" s="282"/>
      <c r="CM1" s="282"/>
    </row>
    <row r="2" spans="1:97" x14ac:dyDescent="0.2">
      <c r="AQ2" s="96"/>
      <c r="AW2" s="96"/>
      <c r="BC2" s="96"/>
      <c r="BI2" s="96"/>
      <c r="BO2" s="96"/>
      <c r="BU2" s="96"/>
      <c r="BW2" s="278"/>
      <c r="BX2" s="278"/>
      <c r="BY2" s="278"/>
      <c r="BZ2" s="278"/>
      <c r="CA2" s="278"/>
      <c r="CC2" s="278"/>
      <c r="CD2" s="278"/>
      <c r="CE2" s="278"/>
      <c r="CF2" s="278"/>
      <c r="CG2" s="278"/>
      <c r="CI2" s="278"/>
      <c r="CJ2" s="278"/>
      <c r="CK2" s="278"/>
      <c r="CL2" s="278"/>
      <c r="CM2" s="278"/>
    </row>
    <row r="3" spans="1:97" s="104" customFormat="1" x14ac:dyDescent="0.2">
      <c r="A3" s="110" t="s">
        <v>154</v>
      </c>
      <c r="C3" s="283" t="s">
        <v>112</v>
      </c>
      <c r="D3" s="284"/>
      <c r="E3" s="284"/>
      <c r="F3" s="284"/>
      <c r="G3" s="284"/>
      <c r="I3" s="283" t="s">
        <v>113</v>
      </c>
      <c r="J3" s="284"/>
      <c r="K3" s="284"/>
      <c r="L3" s="284"/>
      <c r="M3" s="284"/>
      <c r="O3" s="283" t="s">
        <v>114</v>
      </c>
      <c r="P3" s="284"/>
      <c r="Q3" s="284"/>
      <c r="R3" s="284"/>
      <c r="S3" s="284"/>
      <c r="U3" s="283" t="s">
        <v>115</v>
      </c>
      <c r="V3" s="284"/>
      <c r="W3" s="284"/>
      <c r="X3" s="284"/>
      <c r="Y3" s="284"/>
      <c r="AA3" s="283" t="s">
        <v>116</v>
      </c>
      <c r="AB3" s="284"/>
      <c r="AC3" s="284"/>
      <c r="AD3" s="284"/>
      <c r="AE3" s="284"/>
      <c r="AG3" s="283" t="s">
        <v>117</v>
      </c>
      <c r="AH3" s="284"/>
      <c r="AI3" s="284"/>
      <c r="AJ3" s="284"/>
      <c r="AK3" s="284"/>
      <c r="AM3" s="283" t="s">
        <v>122</v>
      </c>
      <c r="AN3" s="284"/>
      <c r="AO3" s="284"/>
      <c r="AP3" s="284"/>
      <c r="AQ3" s="284"/>
      <c r="AS3" s="283" t="s">
        <v>121</v>
      </c>
      <c r="AT3" s="284"/>
      <c r="AU3" s="284"/>
      <c r="AV3" s="284"/>
      <c r="AW3" s="284"/>
      <c r="AY3" s="283" t="s">
        <v>120</v>
      </c>
      <c r="AZ3" s="284"/>
      <c r="BA3" s="284"/>
      <c r="BB3" s="284"/>
      <c r="BC3" s="284"/>
      <c r="BE3" s="283" t="s">
        <v>119</v>
      </c>
      <c r="BF3" s="284"/>
      <c r="BG3" s="284"/>
      <c r="BH3" s="284"/>
      <c r="BI3" s="284"/>
      <c r="BK3" s="283" t="s">
        <v>118</v>
      </c>
      <c r="BL3" s="284"/>
      <c r="BM3" s="284"/>
      <c r="BN3" s="284"/>
      <c r="BO3" s="284"/>
      <c r="BQ3" s="283" t="s">
        <v>133</v>
      </c>
      <c r="BR3" s="284"/>
      <c r="BS3" s="284"/>
      <c r="BT3" s="284"/>
      <c r="BU3" s="284"/>
      <c r="BW3" s="283" t="s">
        <v>161</v>
      </c>
      <c r="BX3" s="284"/>
      <c r="BY3" s="284"/>
      <c r="BZ3" s="284"/>
      <c r="CA3" s="284"/>
      <c r="CC3" s="283" t="s">
        <v>175</v>
      </c>
      <c r="CD3" s="284"/>
      <c r="CE3" s="284"/>
      <c r="CF3" s="284"/>
      <c r="CG3" s="284"/>
      <c r="CI3" s="283" t="s">
        <v>179</v>
      </c>
      <c r="CJ3" s="284"/>
      <c r="CK3" s="284"/>
      <c r="CL3" s="284"/>
      <c r="CM3" s="284"/>
      <c r="CO3" s="283" t="s">
        <v>181</v>
      </c>
      <c r="CP3" s="284"/>
      <c r="CQ3" s="284"/>
      <c r="CR3" s="284"/>
      <c r="CS3" s="284"/>
    </row>
    <row r="4" spans="1:97" s="184" customFormat="1" x14ac:dyDescent="0.2">
      <c r="A4" s="183" t="s">
        <v>172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I4" s="185" t="s">
        <v>10</v>
      </c>
      <c r="J4" s="185" t="s">
        <v>11</v>
      </c>
      <c r="K4" s="185" t="s">
        <v>12</v>
      </c>
      <c r="L4" s="185" t="s">
        <v>13</v>
      </c>
      <c r="M4" s="185" t="s">
        <v>14</v>
      </c>
      <c r="O4" s="185" t="s">
        <v>10</v>
      </c>
      <c r="P4" s="185" t="s">
        <v>11</v>
      </c>
      <c r="Q4" s="185" t="s">
        <v>12</v>
      </c>
      <c r="R4" s="185" t="s">
        <v>13</v>
      </c>
      <c r="S4" s="185" t="s">
        <v>14</v>
      </c>
      <c r="U4" s="185" t="s">
        <v>10</v>
      </c>
      <c r="V4" s="185" t="s">
        <v>11</v>
      </c>
      <c r="W4" s="185" t="s">
        <v>12</v>
      </c>
      <c r="X4" s="185" t="s">
        <v>13</v>
      </c>
      <c r="Y4" s="185" t="s">
        <v>14</v>
      </c>
      <c r="AA4" s="185" t="s">
        <v>10</v>
      </c>
      <c r="AB4" s="185" t="s">
        <v>11</v>
      </c>
      <c r="AC4" s="185" t="s">
        <v>12</v>
      </c>
      <c r="AD4" s="185" t="s">
        <v>13</v>
      </c>
      <c r="AE4" s="185" t="s">
        <v>14</v>
      </c>
      <c r="AG4" s="185" t="s">
        <v>10</v>
      </c>
      <c r="AH4" s="185" t="s">
        <v>11</v>
      </c>
      <c r="AI4" s="185" t="s">
        <v>12</v>
      </c>
      <c r="AJ4" s="185" t="s">
        <v>13</v>
      </c>
      <c r="AK4" s="185" t="s">
        <v>14</v>
      </c>
      <c r="AM4" s="185" t="s">
        <v>10</v>
      </c>
      <c r="AN4" s="185" t="s">
        <v>11</v>
      </c>
      <c r="AO4" s="185" t="s">
        <v>12</v>
      </c>
      <c r="AP4" s="185" t="s">
        <v>13</v>
      </c>
      <c r="AQ4" s="185" t="s">
        <v>14</v>
      </c>
      <c r="AS4" s="185" t="s">
        <v>10</v>
      </c>
      <c r="AT4" s="185" t="s">
        <v>11</v>
      </c>
      <c r="AU4" s="185" t="s">
        <v>12</v>
      </c>
      <c r="AV4" s="185" t="s">
        <v>13</v>
      </c>
      <c r="AW4" s="185" t="s">
        <v>14</v>
      </c>
      <c r="AY4" s="185" t="s">
        <v>10</v>
      </c>
      <c r="AZ4" s="185" t="s">
        <v>11</v>
      </c>
      <c r="BA4" s="185" t="s">
        <v>12</v>
      </c>
      <c r="BB4" s="185" t="s">
        <v>13</v>
      </c>
      <c r="BC4" s="185" t="s">
        <v>14</v>
      </c>
      <c r="BE4" s="185" t="s">
        <v>10</v>
      </c>
      <c r="BF4" s="185" t="s">
        <v>11</v>
      </c>
      <c r="BG4" s="185" t="s">
        <v>12</v>
      </c>
      <c r="BH4" s="185" t="s">
        <v>13</v>
      </c>
      <c r="BI4" s="185" t="s">
        <v>14</v>
      </c>
      <c r="BK4" s="186" t="s">
        <v>10</v>
      </c>
      <c r="BL4" s="186" t="s">
        <v>11</v>
      </c>
      <c r="BM4" s="186" t="s">
        <v>12</v>
      </c>
      <c r="BN4" s="186" t="s">
        <v>13</v>
      </c>
      <c r="BO4" s="186" t="s">
        <v>14</v>
      </c>
      <c r="BP4" s="183"/>
      <c r="BQ4" s="186" t="s">
        <v>10</v>
      </c>
      <c r="BR4" s="186" t="s">
        <v>11</v>
      </c>
      <c r="BS4" s="186" t="s">
        <v>12</v>
      </c>
      <c r="BT4" s="186" t="s">
        <v>13</v>
      </c>
      <c r="BU4" s="186" t="s">
        <v>14</v>
      </c>
      <c r="BV4" s="183"/>
      <c r="BW4" s="186" t="s">
        <v>10</v>
      </c>
      <c r="BX4" s="186" t="s">
        <v>11</v>
      </c>
      <c r="BY4" s="186" t="s">
        <v>12</v>
      </c>
      <c r="BZ4" s="186" t="s">
        <v>13</v>
      </c>
      <c r="CA4" s="186" t="s">
        <v>14</v>
      </c>
      <c r="CC4" s="186" t="s">
        <v>10</v>
      </c>
      <c r="CD4" s="186" t="s">
        <v>11</v>
      </c>
      <c r="CE4" s="186" t="s">
        <v>12</v>
      </c>
      <c r="CF4" s="186" t="s">
        <v>13</v>
      </c>
      <c r="CG4" s="186" t="s">
        <v>14</v>
      </c>
      <c r="CI4" s="186" t="s">
        <v>10</v>
      </c>
      <c r="CJ4" s="186" t="s">
        <v>11</v>
      </c>
      <c r="CK4" s="186" t="s">
        <v>12</v>
      </c>
      <c r="CL4" s="186" t="s">
        <v>13</v>
      </c>
      <c r="CM4" s="186" t="s">
        <v>14</v>
      </c>
      <c r="CO4" s="186" t="s">
        <v>10</v>
      </c>
      <c r="CP4" s="186" t="s">
        <v>11</v>
      </c>
      <c r="CQ4" s="186" t="s">
        <v>12</v>
      </c>
      <c r="CR4" s="186" t="s">
        <v>13</v>
      </c>
      <c r="CS4" s="186" t="s">
        <v>14</v>
      </c>
    </row>
    <row r="5" spans="1:97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</row>
    <row r="6" spans="1:97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S6" s="39">
        <f>SUM(CO6:CR6)</f>
        <v>35.9</v>
      </c>
    </row>
    <row r="7" spans="1:97" x14ac:dyDescent="0.2">
      <c r="A7" s="15" t="s">
        <v>68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S7" s="39">
        <f>SUM(CO7:CR7)</f>
        <v>-14.2</v>
      </c>
    </row>
    <row r="8" spans="1:97" x14ac:dyDescent="0.2">
      <c r="A8" s="15" t="s">
        <v>69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</row>
    <row r="9" spans="1:97" ht="12.75" customHeight="1" x14ac:dyDescent="0.2">
      <c r="A9" s="15" t="s">
        <v>70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</row>
    <row r="10" spans="1:97" s="96" customFormat="1" ht="12.75" customHeight="1" x14ac:dyDescent="0.2">
      <c r="A10" s="15" t="s">
        <v>124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/>
      <c r="CS10" s="39">
        <f>SUM(CO10:CR10)</f>
        <v>3.7000000000000171</v>
      </c>
    </row>
    <row r="11" spans="1:97" s="115" customFormat="1" ht="15.75" customHeight="1" x14ac:dyDescent="0.2">
      <c r="A11" s="112" t="s">
        <v>56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/>
      <c r="CS11" s="113">
        <f>SUM(CS6:CS10)</f>
        <v>25.400000000000016</v>
      </c>
    </row>
    <row r="12" spans="1:97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</row>
    <row r="13" spans="1:97" x14ac:dyDescent="0.2">
      <c r="A13" s="15" t="s">
        <v>97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2">SUM(CI13:CL13)</f>
        <v>2.2000000000000002</v>
      </c>
      <c r="CP13" s="16"/>
      <c r="CQ13" s="16"/>
      <c r="CR13" s="17"/>
      <c r="CS13" s="39">
        <f t="shared" ref="CS13:CS18" si="3">SUM(CO13:CR13)</f>
        <v>0</v>
      </c>
    </row>
    <row r="14" spans="1:97" x14ac:dyDescent="0.2">
      <c r="A14" s="15" t="s">
        <v>173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  <c r="CP14" s="16"/>
      <c r="CQ14" s="16"/>
      <c r="CR14" s="17"/>
      <c r="CS14" s="39">
        <f t="shared" si="3"/>
        <v>0</v>
      </c>
    </row>
    <row r="15" spans="1:97" x14ac:dyDescent="0.2">
      <c r="A15" s="15" t="s">
        <v>71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49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49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49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2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/>
      <c r="CS15" s="39">
        <f t="shared" si="3"/>
        <v>-24</v>
      </c>
    </row>
    <row r="16" spans="1:97" ht="15" customHeight="1" x14ac:dyDescent="0.2">
      <c r="A16" s="15" t="s">
        <v>96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  <c r="CP16" s="16"/>
      <c r="CQ16" s="16"/>
      <c r="CR16" s="17"/>
      <c r="CS16" s="39">
        <f t="shared" si="3"/>
        <v>0</v>
      </c>
    </row>
    <row r="17" spans="1:97" x14ac:dyDescent="0.2">
      <c r="A17" s="15" t="s">
        <v>50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  <c r="CP17" s="16"/>
      <c r="CQ17" s="16"/>
      <c r="CR17" s="17"/>
      <c r="CS17" s="39">
        <f t="shared" si="3"/>
        <v>0</v>
      </c>
    </row>
    <row r="18" spans="1:97" s="96" customFormat="1" ht="12.75" customHeight="1" x14ac:dyDescent="0.2">
      <c r="A18" s="15" t="s">
        <v>89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2"/>
        <v>-35.799999999999997</v>
      </c>
      <c r="CO18" s="104">
        <v>-8.9</v>
      </c>
      <c r="CP18" s="111">
        <v>-11.9</v>
      </c>
      <c r="CQ18" s="111">
        <v>-8.8000000000000007</v>
      </c>
      <c r="CR18" s="119"/>
      <c r="CS18" s="39">
        <f t="shared" si="3"/>
        <v>-29.6</v>
      </c>
    </row>
    <row r="19" spans="1:97" s="115" customFormat="1" x14ac:dyDescent="0.2">
      <c r="A19" s="112" t="s">
        <v>125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/>
      <c r="CS19" s="113">
        <f>SUM(CS13:CS18)</f>
        <v>-53.6</v>
      </c>
    </row>
    <row r="20" spans="1:97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</row>
    <row r="21" spans="1:97" x14ac:dyDescent="0.2">
      <c r="A21" s="96" t="s">
        <v>182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/>
      <c r="CS21" s="39">
        <f>CS11+CS19</f>
        <v>-28.199999999999985</v>
      </c>
    </row>
  </sheetData>
  <mergeCells count="34">
    <mergeCell ref="BQ1:BU1"/>
    <mergeCell ref="BQ3:BU3"/>
    <mergeCell ref="AY3:BC3"/>
    <mergeCell ref="I1:M1"/>
    <mergeCell ref="O1:S1"/>
    <mergeCell ref="O3:S3"/>
    <mergeCell ref="U1:Y1"/>
    <mergeCell ref="U3:Y3"/>
    <mergeCell ref="BE3:BI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CO3:CS3"/>
    <mergeCell ref="CI1:CM1"/>
    <mergeCell ref="CI2:CM2"/>
    <mergeCell ref="CI3:CM3"/>
    <mergeCell ref="BW3:CA3"/>
    <mergeCell ref="BW1:CA1"/>
    <mergeCell ref="CC1:CG1"/>
    <mergeCell ref="CC2:CG2"/>
    <mergeCell ref="CC3:CG3"/>
    <mergeCell ref="BW2:CA2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4"/>
  <sheetViews>
    <sheetView showGridLines="0" zoomScale="85" zoomScaleNormal="85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Y6" sqref="Y6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5703125" style="2" customWidth="1"/>
    <col min="21" max="16384" width="9.140625" style="2"/>
  </cols>
  <sheetData>
    <row r="1" spans="1:25" x14ac:dyDescent="0.2">
      <c r="C1" s="278"/>
      <c r="D1" s="278"/>
      <c r="E1" s="278"/>
      <c r="F1" s="278"/>
      <c r="G1" s="278"/>
      <c r="I1" s="278"/>
      <c r="J1" s="278"/>
      <c r="K1" s="278"/>
      <c r="L1" s="278"/>
      <c r="M1" s="278"/>
      <c r="O1" s="278"/>
      <c r="P1" s="278"/>
      <c r="Q1" s="278"/>
      <c r="R1" s="278"/>
      <c r="S1" s="278"/>
    </row>
    <row r="2" spans="1:25" x14ac:dyDescent="0.2">
      <c r="A2" s="1" t="s">
        <v>154</v>
      </c>
      <c r="C2" s="277">
        <v>2017</v>
      </c>
      <c r="D2" s="277"/>
      <c r="E2" s="277"/>
      <c r="F2" s="277"/>
      <c r="G2" s="277"/>
      <c r="I2" s="277">
        <v>2018</v>
      </c>
      <c r="J2" s="277"/>
      <c r="K2" s="277"/>
      <c r="L2" s="277"/>
      <c r="M2" s="277"/>
      <c r="O2" s="277">
        <v>2019</v>
      </c>
      <c r="P2" s="277"/>
      <c r="Q2" s="277"/>
      <c r="R2" s="277"/>
      <c r="S2" s="277"/>
      <c r="U2" s="277">
        <v>2020</v>
      </c>
      <c r="V2" s="277"/>
      <c r="W2" s="277"/>
      <c r="X2" s="277"/>
      <c r="Y2" s="277"/>
    </row>
    <row r="3" spans="1:25" s="170" customFormat="1" x14ac:dyDescent="0.2">
      <c r="A3" s="169" t="s">
        <v>109</v>
      </c>
      <c r="B3" s="171"/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</row>
    <row r="4" spans="1:25" s="162" customFormat="1" x14ac:dyDescent="0.2">
      <c r="G4" s="174"/>
      <c r="M4" s="174"/>
      <c r="S4" s="174"/>
      <c r="Y4" s="174"/>
    </row>
    <row r="5" spans="1:25" x14ac:dyDescent="0.2">
      <c r="A5" s="5" t="s">
        <v>183</v>
      </c>
      <c r="G5" s="36"/>
      <c r="M5" s="36"/>
      <c r="S5" s="36"/>
      <c r="Y5" s="36"/>
    </row>
    <row r="6" spans="1:25" ht="12.75" customHeight="1" x14ac:dyDescent="0.2">
      <c r="A6" s="2" t="s">
        <v>184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/>
      <c r="Y6" s="75">
        <f>SUM(U6:X6)</f>
        <v>475.79999999999995</v>
      </c>
    </row>
    <row r="7" spans="1:25" ht="12.75" customHeight="1" x14ac:dyDescent="0.2">
      <c r="A7" s="2" t="s">
        <v>185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/>
      <c r="Y7" s="75">
        <f t="shared" ref="Y7:Y9" si="3">SUM(U7:X7)</f>
        <v>504.9</v>
      </c>
    </row>
    <row r="8" spans="1:25" ht="12.75" customHeight="1" x14ac:dyDescent="0.2">
      <c r="A8" s="2" t="s">
        <v>186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/>
      <c r="Y8" s="75">
        <f t="shared" si="3"/>
        <v>102.8</v>
      </c>
    </row>
    <row r="9" spans="1:25" ht="12.75" customHeight="1" x14ac:dyDescent="0.2">
      <c r="A9" s="162" t="s">
        <v>187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/>
      <c r="Y9" s="88">
        <f t="shared" si="3"/>
        <v>-29.3</v>
      </c>
    </row>
    <row r="10" spans="1:25" s="53" customFormat="1" ht="12.75" customHeight="1" x14ac:dyDescent="0.2">
      <c r="A10" s="48" t="s">
        <v>145</v>
      </c>
      <c r="C10" s="79">
        <f>+SUM(C6:C9)</f>
        <v>273.8</v>
      </c>
      <c r="D10" s="79">
        <f t="shared" ref="D10:F10" si="4">+SUM(D6:D9)</f>
        <v>390.3</v>
      </c>
      <c r="E10" s="79">
        <f t="shared" si="4"/>
        <v>396.6</v>
      </c>
      <c r="F10" s="132">
        <f t="shared" si="4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5">+SUM(J6:J9)</f>
        <v>407.20000000000005</v>
      </c>
      <c r="K10" s="79">
        <f t="shared" ref="K10" si="6">+SUM(K6:K9)</f>
        <v>366.99999999999994</v>
      </c>
      <c r="L10" s="132">
        <f t="shared" ref="L10" si="7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8">+SUM(P6:P9)</f>
        <v>337.80000000000007</v>
      </c>
      <c r="Q10" s="79">
        <f t="shared" ref="Q10" si="9">+SUM(Q6:Q9)</f>
        <v>308.60000000000002</v>
      </c>
      <c r="R10" s="132">
        <f t="shared" ref="R10" si="10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132"/>
      <c r="Y10" s="80">
        <f>+SUM(Y6:Y9)</f>
        <v>1054.2</v>
      </c>
    </row>
    <row r="11" spans="1:25" ht="12.75" customHeight="1" x14ac:dyDescent="0.2">
      <c r="A11" s="2" t="s">
        <v>144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1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2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3">SUM(O11:R11)</f>
        <v>74.599999999999994</v>
      </c>
      <c r="U11" s="31">
        <v>12.7</v>
      </c>
      <c r="V11" s="31">
        <v>14.6</v>
      </c>
      <c r="W11" s="31">
        <v>16.7</v>
      </c>
      <c r="X11" s="122"/>
      <c r="Y11" s="75">
        <f t="shared" ref="Y11:Y12" si="14">SUM(U11:X11)</f>
        <v>44</v>
      </c>
    </row>
    <row r="12" spans="1:25" ht="12.75" customHeight="1" x14ac:dyDescent="0.2">
      <c r="A12" s="2" t="s">
        <v>187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1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2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3"/>
        <v>-0.4</v>
      </c>
      <c r="U12" s="31">
        <v>0</v>
      </c>
      <c r="V12" s="31">
        <v>-1.4</v>
      </c>
      <c r="W12" s="31">
        <v>-0.2</v>
      </c>
      <c r="X12" s="122"/>
      <c r="Y12" s="75">
        <f t="shared" si="14"/>
        <v>-1.5999999999999999</v>
      </c>
    </row>
    <row r="13" spans="1:25" s="53" customFormat="1" ht="12.75" customHeight="1" x14ac:dyDescent="0.2">
      <c r="A13" s="48" t="s">
        <v>154</v>
      </c>
      <c r="C13" s="79">
        <f>+SUM(C10:C12)</f>
        <v>281.3</v>
      </c>
      <c r="D13" s="79">
        <f t="shared" ref="D13:G13" si="15">+SUM(D10:D12)</f>
        <v>401.5</v>
      </c>
      <c r="E13" s="79">
        <f t="shared" si="15"/>
        <v>407.8</v>
      </c>
      <c r="F13" s="132">
        <f t="shared" si="15"/>
        <v>388.70000000000005</v>
      </c>
      <c r="G13" s="80">
        <f t="shared" si="15"/>
        <v>1479.3000000000002</v>
      </c>
      <c r="H13" s="82"/>
      <c r="I13" s="79">
        <f t="shared" ref="I13:M13" si="16">+SUM(I10:I12)</f>
        <v>363.5</v>
      </c>
      <c r="J13" s="79">
        <f t="shared" si="16"/>
        <v>424.70000000000005</v>
      </c>
      <c r="K13" s="79">
        <f t="shared" si="16"/>
        <v>381.79999999999995</v>
      </c>
      <c r="L13" s="132">
        <f t="shared" si="16"/>
        <v>331.59999999999991</v>
      </c>
      <c r="M13" s="80">
        <f t="shared" si="16"/>
        <v>1501.6000000000001</v>
      </c>
      <c r="N13" s="82"/>
      <c r="O13" s="79">
        <f t="shared" ref="O13:R13" si="17">+SUM(O10:O12)</f>
        <v>294.29999999999995</v>
      </c>
      <c r="P13" s="79">
        <f t="shared" si="17"/>
        <v>355.40000000000003</v>
      </c>
      <c r="Q13" s="79">
        <f t="shared" si="17"/>
        <v>325.3</v>
      </c>
      <c r="R13" s="132">
        <f t="shared" si="17"/>
        <v>367.39999999999992</v>
      </c>
      <c r="S13" s="80">
        <f>+SUM(S10:S12)</f>
        <v>1342.3999999999996</v>
      </c>
      <c r="U13" s="79">
        <f t="shared" ref="U13:Y13" si="18">+SUM(U10:U12)</f>
        <v>331.09999999999997</v>
      </c>
      <c r="V13" s="79">
        <f t="shared" si="18"/>
        <v>372.40000000000003</v>
      </c>
      <c r="W13" s="79">
        <f t="shared" si="18"/>
        <v>393.09999999999997</v>
      </c>
      <c r="X13" s="132"/>
      <c r="Y13" s="80">
        <f t="shared" si="18"/>
        <v>1096.6000000000001</v>
      </c>
    </row>
    <row r="14" spans="1:25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</row>
    <row r="15" spans="1:25" ht="12.75" customHeight="1" x14ac:dyDescent="0.2">
      <c r="A15" s="5" t="s">
        <v>197</v>
      </c>
      <c r="G15" s="36"/>
      <c r="H15" s="31"/>
      <c r="M15" s="36"/>
      <c r="N15" s="31"/>
      <c r="S15" s="36"/>
      <c r="Y15" s="36"/>
    </row>
    <row r="16" spans="1:25" ht="12.75" customHeight="1" x14ac:dyDescent="0.2">
      <c r="A16" s="2" t="s">
        <v>184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/>
      <c r="Y16" s="75">
        <f>SUM(U16:X16)</f>
        <v>423.29999999999995</v>
      </c>
    </row>
    <row r="17" spans="1:25" ht="12.75" customHeight="1" x14ac:dyDescent="0.2">
      <c r="A17" s="2" t="s">
        <v>185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19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0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1">SUM(O17:R17)</f>
        <v>389.10000000000008</v>
      </c>
      <c r="U17" s="31">
        <v>94.1</v>
      </c>
      <c r="V17" s="31">
        <v>113.5</v>
      </c>
      <c r="W17" s="31">
        <v>102.5</v>
      </c>
      <c r="X17" s="122"/>
      <c r="Y17" s="75">
        <f t="shared" ref="Y17:Y19" si="22">SUM(U17:X17)</f>
        <v>310.10000000000002</v>
      </c>
    </row>
    <row r="18" spans="1:25" ht="12.75" customHeight="1" x14ac:dyDescent="0.2">
      <c r="A18" s="2" t="s">
        <v>186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19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0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1"/>
        <v>116.69999999999999</v>
      </c>
      <c r="U18" s="31">
        <v>28.4</v>
      </c>
      <c r="V18" s="31">
        <v>36.200000000000003</v>
      </c>
      <c r="W18" s="31">
        <v>38.200000000000003</v>
      </c>
      <c r="X18" s="122"/>
      <c r="Y18" s="75">
        <f t="shared" si="22"/>
        <v>102.8</v>
      </c>
    </row>
    <row r="19" spans="1:25" ht="12.75" customHeight="1" x14ac:dyDescent="0.2">
      <c r="A19" s="47" t="s">
        <v>187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19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0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1"/>
        <v>-16.399999999999999</v>
      </c>
      <c r="U19" s="77">
        <v>-5.8</v>
      </c>
      <c r="V19" s="77">
        <v>-6.6</v>
      </c>
      <c r="W19" s="77">
        <v>-5.5</v>
      </c>
      <c r="X19" s="238"/>
      <c r="Y19" s="78">
        <f t="shared" si="22"/>
        <v>-17.899999999999999</v>
      </c>
    </row>
    <row r="20" spans="1:25" s="53" customFormat="1" ht="12.75" customHeight="1" x14ac:dyDescent="0.2">
      <c r="A20" s="48" t="s">
        <v>145</v>
      </c>
      <c r="C20" s="79">
        <f>+SUM(C16:C19)</f>
        <v>185.20000000000002</v>
      </c>
      <c r="D20" s="79">
        <f t="shared" ref="D20" si="23">+SUM(D16:D19)</f>
        <v>288.09999999999997</v>
      </c>
      <c r="E20" s="79">
        <f t="shared" ref="E20" si="24">+SUM(E16:E19)</f>
        <v>303.2</v>
      </c>
      <c r="F20" s="132">
        <f t="shared" ref="F20" si="25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26">+SUM(J16:J19)</f>
        <v>306.40000000000003</v>
      </c>
      <c r="K20" s="79">
        <f t="shared" ref="K20" si="27">+SUM(K16:K19)</f>
        <v>286.90000000000003</v>
      </c>
      <c r="L20" s="132">
        <f t="shared" ref="L20" si="28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29">+SUM(P16:P19)</f>
        <v>245</v>
      </c>
      <c r="Q20" s="79">
        <f t="shared" ref="Q20" si="30">+SUM(Q16:Q19)</f>
        <v>232.39999999999998</v>
      </c>
      <c r="R20" s="132">
        <f t="shared" ref="R20" si="31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132"/>
      <c r="Y20" s="80">
        <f>+SUM(Y16:Y19)</f>
        <v>818.3</v>
      </c>
    </row>
    <row r="21" spans="1:25" s="239" customFormat="1" ht="12.75" customHeight="1" x14ac:dyDescent="0.2">
      <c r="A21" s="162" t="s">
        <v>144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2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3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4">SUM(O21:R21)</f>
        <v>74.599999999999994</v>
      </c>
      <c r="U21" s="127">
        <v>12.7</v>
      </c>
      <c r="V21" s="127">
        <v>14.6</v>
      </c>
      <c r="W21" s="127">
        <v>16.7</v>
      </c>
      <c r="X21" s="130"/>
      <c r="Y21" s="88">
        <f t="shared" ref="Y21:Y22" si="35">SUM(U21:X21)</f>
        <v>44</v>
      </c>
    </row>
    <row r="22" spans="1:25" s="162" customFormat="1" ht="12.75" customHeight="1" x14ac:dyDescent="0.2">
      <c r="A22" s="2" t="s">
        <v>187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2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3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4"/>
        <v>-0.3</v>
      </c>
      <c r="U22" s="31">
        <v>0</v>
      </c>
      <c r="V22" s="31">
        <v>-1.4</v>
      </c>
      <c r="W22" s="31">
        <v>-0.2</v>
      </c>
      <c r="X22" s="122"/>
      <c r="Y22" s="75">
        <f t="shared" si="35"/>
        <v>-1.5999999999999999</v>
      </c>
    </row>
    <row r="23" spans="1:25" s="53" customFormat="1" ht="12.75" customHeight="1" x14ac:dyDescent="0.2">
      <c r="A23" s="48" t="s">
        <v>154</v>
      </c>
      <c r="C23" s="79">
        <f>+SUM(C20:C22)</f>
        <v>192.70000000000002</v>
      </c>
      <c r="D23" s="79">
        <f t="shared" ref="D23" si="36">+SUM(D20:D22)</f>
        <v>299.29999999999995</v>
      </c>
      <c r="E23" s="79">
        <f t="shared" ref="E23" si="37">+SUM(E20:E22)</f>
        <v>314.39999999999998</v>
      </c>
      <c r="F23" s="132">
        <f t="shared" ref="F23" si="38">+SUM(F20:F22)</f>
        <v>302.00000000000006</v>
      </c>
      <c r="G23" s="80">
        <f t="shared" ref="G23" si="39">+SUM(G20:G22)</f>
        <v>1108.4000000000001</v>
      </c>
      <c r="H23" s="82"/>
      <c r="I23" s="79">
        <f t="shared" ref="I23" si="40">+SUM(I20:I22)</f>
        <v>266.89999999999998</v>
      </c>
      <c r="J23" s="79">
        <f t="shared" ref="J23" si="41">+SUM(J20:J22)</f>
        <v>324.00000000000006</v>
      </c>
      <c r="K23" s="79">
        <f t="shared" ref="K23" si="42">+SUM(K20:K22)</f>
        <v>301.60000000000002</v>
      </c>
      <c r="L23" s="132">
        <f t="shared" ref="L23" si="43">+SUM(L20:L22)</f>
        <v>254.60000000000002</v>
      </c>
      <c r="M23" s="80">
        <f t="shared" ref="M23" si="44">+SUM(M20:M22)</f>
        <v>1147.0999999999999</v>
      </c>
      <c r="N23" s="82"/>
      <c r="O23" s="79">
        <f t="shared" ref="O23" si="45">+SUM(O20:O22)</f>
        <v>219.9</v>
      </c>
      <c r="P23" s="79">
        <f t="shared" ref="P23" si="46">+SUM(P20:P22)</f>
        <v>262.59999999999997</v>
      </c>
      <c r="Q23" s="79">
        <f t="shared" ref="Q23" si="47">+SUM(Q20:Q22)</f>
        <v>249.09999999999997</v>
      </c>
      <c r="R23" s="132">
        <f t="shared" ref="R23" si="48">+SUM(R20:R22)</f>
        <v>287.70000000000005</v>
      </c>
      <c r="S23" s="80">
        <f>+SUM(S20:S22)</f>
        <v>1019.3000000000002</v>
      </c>
      <c r="U23" s="79">
        <f t="shared" ref="U23:W23" si="49">+SUM(U20:U22)</f>
        <v>252.99999999999997</v>
      </c>
      <c r="V23" s="79">
        <f t="shared" si="49"/>
        <v>291</v>
      </c>
      <c r="W23" s="79">
        <f t="shared" si="49"/>
        <v>316.7</v>
      </c>
      <c r="X23" s="132"/>
      <c r="Y23" s="80">
        <f t="shared" ref="Y23" si="50">+SUM(Y20:Y22)</f>
        <v>860.69999999999993</v>
      </c>
    </row>
    <row r="24" spans="1:25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</row>
    <row r="25" spans="1:25" ht="12.75" customHeight="1" x14ac:dyDescent="0.2">
      <c r="A25" s="5" t="s">
        <v>188</v>
      </c>
      <c r="G25" s="36"/>
      <c r="M25" s="36"/>
      <c r="N25"/>
      <c r="S25" s="36"/>
      <c r="Y25" s="36"/>
    </row>
    <row r="26" spans="1:25" ht="12.75" customHeight="1" x14ac:dyDescent="0.2">
      <c r="A26" s="2" t="s">
        <v>184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/>
      <c r="Y26" s="75">
        <f>SUM(U26:X26)</f>
        <v>27</v>
      </c>
    </row>
    <row r="27" spans="1:25" ht="12.75" customHeight="1" x14ac:dyDescent="0.2">
      <c r="A27" s="2" t="s">
        <v>185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1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52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53">SUM(O27:R27)</f>
        <v>0.30000000000000027</v>
      </c>
      <c r="U27" s="31">
        <v>3.5</v>
      </c>
      <c r="V27" s="31">
        <v>5.5</v>
      </c>
      <c r="W27" s="31">
        <v>5.0999999999999996</v>
      </c>
      <c r="X27" s="122"/>
      <c r="Y27" s="75">
        <f t="shared" ref="Y27:Y29" si="54">SUM(U27:X27)</f>
        <v>14.1</v>
      </c>
    </row>
    <row r="28" spans="1:25" ht="12.75" customHeight="1" x14ac:dyDescent="0.2">
      <c r="A28" s="2" t="s">
        <v>186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1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52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53"/>
        <v>13.5</v>
      </c>
      <c r="U28" s="31">
        <v>2.9</v>
      </c>
      <c r="V28" s="31">
        <v>4.0999999999999996</v>
      </c>
      <c r="W28" s="31">
        <v>4.4000000000000004</v>
      </c>
      <c r="X28" s="122"/>
      <c r="Y28" s="75">
        <f t="shared" si="54"/>
        <v>11.4</v>
      </c>
    </row>
    <row r="29" spans="1:25" ht="12.75" customHeight="1" x14ac:dyDescent="0.2">
      <c r="A29" s="47" t="s">
        <v>191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51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52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53"/>
        <v>-12.8</v>
      </c>
      <c r="U29" s="77">
        <v>-1.8</v>
      </c>
      <c r="V29" s="77">
        <v>-2.6999999999999993</v>
      </c>
      <c r="W29" s="77">
        <v>-0.4</v>
      </c>
      <c r="X29" s="238"/>
      <c r="Y29" s="78">
        <f t="shared" si="54"/>
        <v>-4.8999999999999995</v>
      </c>
    </row>
    <row r="30" spans="1:25" s="53" customFormat="1" ht="12.75" customHeight="1" x14ac:dyDescent="0.2">
      <c r="A30" s="48" t="s">
        <v>145</v>
      </c>
      <c r="C30" s="79">
        <f>+SUM(C26:C29)</f>
        <v>17.799999999999997</v>
      </c>
      <c r="D30" s="79">
        <f t="shared" ref="D30" si="55">+SUM(D26:D29)</f>
        <v>42.9</v>
      </c>
      <c r="E30" s="79">
        <f t="shared" ref="E30" si="56">+SUM(E26:E29)</f>
        <v>43.8</v>
      </c>
      <c r="F30" s="132">
        <f t="shared" ref="F30" si="57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58">+SUM(J26:J29)</f>
        <v>32.1</v>
      </c>
      <c r="K30" s="79">
        <f t="shared" ref="K30" si="59">+SUM(K26:K29)</f>
        <v>26.1</v>
      </c>
      <c r="L30" s="132">
        <f t="shared" ref="L30" si="60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61">+SUM(P26:P29)</f>
        <v>9.3999999999999986</v>
      </c>
      <c r="Q30" s="79">
        <f t="shared" ref="Q30" si="62">+SUM(Q26:Q29)</f>
        <v>6.8999999999999995</v>
      </c>
      <c r="R30" s="132">
        <f t="shared" ref="R30" si="63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132"/>
      <c r="Y30" s="80">
        <f>+SUM(Y26:Y29)</f>
        <v>47.6</v>
      </c>
    </row>
    <row r="31" spans="1:25" ht="12.75" customHeight="1" x14ac:dyDescent="0.2">
      <c r="A31" s="2" t="s">
        <v>144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6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6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66">SUM(O31:R31)</f>
        <v>14.6</v>
      </c>
      <c r="U31" s="31">
        <v>-1.8</v>
      </c>
      <c r="V31" s="31">
        <v>-0.8</v>
      </c>
      <c r="W31" s="31">
        <v>1</v>
      </c>
      <c r="X31" s="122"/>
      <c r="Y31" s="75">
        <f t="shared" ref="Y31:Y32" si="67">SUM(U31:X31)</f>
        <v>-1.6</v>
      </c>
    </row>
    <row r="32" spans="1:25" ht="12.75" customHeight="1" x14ac:dyDescent="0.2">
      <c r="A32" s="2" t="s">
        <v>187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6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6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66"/>
        <v>0</v>
      </c>
      <c r="U32" s="31">
        <v>0</v>
      </c>
      <c r="V32" s="31">
        <v>0</v>
      </c>
      <c r="W32" s="31">
        <v>0</v>
      </c>
      <c r="X32" s="122"/>
      <c r="Y32" s="75">
        <f t="shared" si="67"/>
        <v>0</v>
      </c>
    </row>
    <row r="33" spans="1:144" s="53" customFormat="1" ht="12.75" customHeight="1" x14ac:dyDescent="0.2">
      <c r="A33" s="48" t="s">
        <v>154</v>
      </c>
      <c r="C33" s="79">
        <f>+SUM(C30:C32)</f>
        <v>15.699999999999998</v>
      </c>
      <c r="D33" s="79">
        <f t="shared" ref="D33" si="68">+SUM(D30:D32)</f>
        <v>43.6</v>
      </c>
      <c r="E33" s="79">
        <f t="shared" ref="E33" si="69">+SUM(E30:E32)</f>
        <v>43</v>
      </c>
      <c r="F33" s="132">
        <f t="shared" ref="F33" si="70">+SUM(F30:F32)</f>
        <v>39.5</v>
      </c>
      <c r="G33" s="80">
        <f t="shared" ref="G33" si="71">+SUM(G30:G32)</f>
        <v>141.80000000000001</v>
      </c>
      <c r="H33" s="82"/>
      <c r="I33" s="79">
        <f t="shared" ref="I33" si="72">+SUM(I30:I32)</f>
        <v>18.899999999999999</v>
      </c>
      <c r="J33" s="79">
        <f t="shared" ref="J33" si="73">+SUM(J30:J32)</f>
        <v>33.1</v>
      </c>
      <c r="K33" s="79">
        <f t="shared" ref="K33" si="74">+SUM(K30:K32)</f>
        <v>27.6</v>
      </c>
      <c r="L33" s="132">
        <f t="shared" ref="L33" si="75">+SUM(L30:L32)</f>
        <v>-0.30000000000000038</v>
      </c>
      <c r="M33" s="80">
        <f t="shared" ref="M33" si="76">+SUM(M30:M32)</f>
        <v>79.3</v>
      </c>
      <c r="N33" s="82"/>
      <c r="O33" s="79">
        <f t="shared" ref="O33" si="77">+SUM(O30:O32)</f>
        <v>-2.8000000000000003</v>
      </c>
      <c r="P33" s="79">
        <f t="shared" ref="P33" si="78">+SUM(P30:P32)</f>
        <v>13.299999999999999</v>
      </c>
      <c r="Q33" s="79">
        <f t="shared" ref="Q33" si="79">+SUM(Q30:Q32)</f>
        <v>10.799999999999999</v>
      </c>
      <c r="R33" s="132">
        <f t="shared" ref="R33" si="80">+SUM(R30:R32)</f>
        <v>8.3999999999999968</v>
      </c>
      <c r="S33" s="80">
        <f>+SUM(S30:S32)</f>
        <v>29.699999999999996</v>
      </c>
      <c r="U33" s="79">
        <f t="shared" ref="U33:W33" si="81">+SUM(U30:U32)</f>
        <v>8.3999999999999986</v>
      </c>
      <c r="V33" s="79">
        <f t="shared" si="81"/>
        <v>15.2</v>
      </c>
      <c r="W33" s="79">
        <f t="shared" si="81"/>
        <v>22.4</v>
      </c>
      <c r="X33" s="132"/>
      <c r="Y33" s="80">
        <f t="shared" ref="Y33" si="82">+SUM(Y30:Y32)</f>
        <v>46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</row>
    <row r="35" spans="1:144" s="5" customFormat="1" ht="12.75" customHeight="1" x14ac:dyDescent="0.2">
      <c r="A35" s="2" t="s">
        <v>189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83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6">
        <v>-1</v>
      </c>
      <c r="X35" s="246"/>
      <c r="Y35" s="75">
        <f>SUM(U35:X35)</f>
        <v>-10.1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EN37" s="27"/>
    </row>
    <row r="38" spans="1:144" s="1" customFormat="1" ht="12.75" customHeight="1" x14ac:dyDescent="0.2">
      <c r="A38" s="3" t="s">
        <v>145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/>
      <c r="Y38" s="75">
        <f>SUM(U38:X38)</f>
        <v>37.5</v>
      </c>
      <c r="EN38" s="4"/>
    </row>
    <row r="39" spans="1:144" s="162" customFormat="1" ht="12.75" customHeight="1" x14ac:dyDescent="0.2">
      <c r="A39" s="162" t="s">
        <v>144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/>
      <c r="Y39" s="88">
        <f>SUM(U39:X39)</f>
        <v>-1.6</v>
      </c>
    </row>
    <row r="40" spans="1:144" s="53" customFormat="1" ht="12.75" customHeight="1" x14ac:dyDescent="0.2">
      <c r="A40" s="48" t="s">
        <v>154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132"/>
      <c r="Y40" s="80">
        <f>+SUM(Y38:Y39)</f>
        <v>35.9</v>
      </c>
    </row>
    <row r="41" spans="1:144" ht="12.75" customHeight="1" x14ac:dyDescent="0.2">
      <c r="G41" s="54"/>
      <c r="M41" s="54"/>
      <c r="S41" s="54"/>
      <c r="Y41" s="54"/>
    </row>
    <row r="42" spans="1:144" ht="12.75" customHeight="1" x14ac:dyDescent="0.2">
      <c r="A42" s="5" t="s">
        <v>190</v>
      </c>
      <c r="G42" s="54"/>
      <c r="M42" s="54"/>
      <c r="S42" s="54"/>
      <c r="Y42" s="54"/>
    </row>
    <row r="43" spans="1:144" ht="12.75" customHeight="1" x14ac:dyDescent="0.2">
      <c r="A43" s="2" t="s">
        <v>184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/>
      <c r="Y43" s="75">
        <f>SUM(U43:X43)</f>
        <v>-19.3</v>
      </c>
      <c r="Z43" s="3"/>
    </row>
    <row r="44" spans="1:144" ht="12.75" customHeight="1" x14ac:dyDescent="0.2">
      <c r="A44" s="2" t="s">
        <v>185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84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85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86">SUM(O44:R44)</f>
        <v>-14.8</v>
      </c>
      <c r="U44" s="31">
        <v>-0.8</v>
      </c>
      <c r="V44" s="31">
        <v>2.1</v>
      </c>
      <c r="W44" s="31">
        <v>2.4</v>
      </c>
      <c r="X44" s="122"/>
      <c r="Y44" s="75">
        <f t="shared" ref="Y44:Y46" si="87">SUM(U44:X44)</f>
        <v>3.7</v>
      </c>
      <c r="Z44" s="3"/>
    </row>
    <row r="45" spans="1:144" ht="12.75" customHeight="1" x14ac:dyDescent="0.2">
      <c r="A45" s="2" t="s">
        <v>186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84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85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86"/>
        <v>8.6999999999999993</v>
      </c>
      <c r="U45" s="31">
        <v>1.7</v>
      </c>
      <c r="V45" s="31">
        <v>3</v>
      </c>
      <c r="W45" s="31">
        <v>3.2</v>
      </c>
      <c r="X45" s="122"/>
      <c r="Y45" s="75">
        <f t="shared" si="87"/>
        <v>7.9</v>
      </c>
      <c r="Z45" s="3"/>
    </row>
    <row r="46" spans="1:144" ht="12.75" customHeight="1" x14ac:dyDescent="0.2">
      <c r="A46" s="47" t="s">
        <v>191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84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85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86"/>
        <v>-16.2</v>
      </c>
      <c r="U46" s="77">
        <v>-0.9</v>
      </c>
      <c r="V46" s="77">
        <v>-3</v>
      </c>
      <c r="W46" s="77">
        <v>-1.2</v>
      </c>
      <c r="X46" s="238"/>
      <c r="Y46" s="78">
        <f t="shared" si="87"/>
        <v>-5.0999999999999996</v>
      </c>
      <c r="Z46" s="3"/>
    </row>
    <row r="47" spans="1:144" s="53" customFormat="1" ht="12.75" customHeight="1" x14ac:dyDescent="0.2">
      <c r="A47" s="48" t="s">
        <v>145</v>
      </c>
      <c r="C47" s="79">
        <f>+SUM(C43:C46)</f>
        <v>7.1000000000000005</v>
      </c>
      <c r="D47" s="79">
        <f t="shared" ref="D47" si="88">+SUM(D43:D46)</f>
        <v>24.600000000000005</v>
      </c>
      <c r="E47" s="79">
        <f t="shared" ref="E47" si="89">+SUM(E43:E46)</f>
        <v>20.8</v>
      </c>
      <c r="F47" s="132">
        <f t="shared" ref="F47" si="90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91">+SUM(J43:J46)</f>
        <v>12.8</v>
      </c>
      <c r="K47" s="79">
        <f t="shared" ref="K47" si="92">+SUM(K43:K46)</f>
        <v>6.799999999999998</v>
      </c>
      <c r="L47" s="132">
        <f t="shared" ref="L47" si="93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94">+SUM(P43:P46)</f>
        <v>-10.899999999999999</v>
      </c>
      <c r="Q47" s="79">
        <f t="shared" ref="Q47" si="95">+SUM(Q43:Q46)</f>
        <v>-13.899999999999999</v>
      </c>
      <c r="R47" s="132">
        <f t="shared" ref="R47" si="96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132"/>
      <c r="Y47" s="80">
        <f>+SUM(Y43:Y46)</f>
        <v>-12.8</v>
      </c>
      <c r="Z47" s="264"/>
    </row>
    <row r="48" spans="1:144" s="5" customFormat="1" ht="12.75" customHeight="1" x14ac:dyDescent="0.2">
      <c r="A48" s="2" t="s">
        <v>144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97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98">SUM(O48:R48)</f>
        <v>4.7</v>
      </c>
      <c r="U48" s="31">
        <v>-4.3</v>
      </c>
      <c r="V48" s="31">
        <v>-3.8</v>
      </c>
      <c r="W48" s="31">
        <v>-2.2000000000000002</v>
      </c>
      <c r="X48" s="122"/>
      <c r="Y48" s="75">
        <f t="shared" ref="Y48" si="99">SUM(U48:X48)</f>
        <v>-10.3</v>
      </c>
      <c r="Z48" s="1"/>
      <c r="EN48" s="27"/>
    </row>
    <row r="49" spans="1:144" s="53" customFormat="1" ht="12.75" customHeight="1" x14ac:dyDescent="0.2">
      <c r="A49" s="48" t="s">
        <v>154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132"/>
      <c r="Y49" s="80">
        <f>+SUM(Y47:Y48)</f>
        <v>-23.1</v>
      </c>
      <c r="Z49" s="264"/>
    </row>
    <row r="50" spans="1:144" s="5" customFormat="1" ht="12.75" customHeight="1" x14ac:dyDescent="0.2">
      <c r="B50" s="63"/>
      <c r="G50" s="36"/>
      <c r="M50" s="36"/>
      <c r="S50" s="36"/>
      <c r="Y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EN51" s="4"/>
    </row>
    <row r="52" spans="1:144" s="1" customFormat="1" ht="12.75" customHeight="1" x14ac:dyDescent="0.2">
      <c r="A52" s="3" t="s">
        <v>145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/>
      <c r="Y52" s="75">
        <f>SUM(U52:X52)</f>
        <v>-22.900000000000002</v>
      </c>
      <c r="EN52" s="4"/>
    </row>
    <row r="53" spans="1:144" s="1" customFormat="1" ht="12.75" customHeight="1" x14ac:dyDescent="0.2">
      <c r="A53" s="3" t="s">
        <v>144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/>
      <c r="Y53" s="75">
        <f>SUM(U53:X53)</f>
        <v>-10.3</v>
      </c>
      <c r="EN53" s="4"/>
    </row>
    <row r="54" spans="1:144" s="53" customFormat="1" ht="12.75" customHeight="1" x14ac:dyDescent="0.2">
      <c r="A54" s="48" t="s">
        <v>154</v>
      </c>
      <c r="C54" s="79">
        <f t="shared" ref="C54" si="100">+SUM(C52:C53)</f>
        <v>-10.6</v>
      </c>
      <c r="D54" s="79">
        <f t="shared" ref="D54" si="101">+SUM(D52:D53)</f>
        <v>19</v>
      </c>
      <c r="E54" s="79">
        <f t="shared" ref="E54" si="102">+SUM(E52:E53)</f>
        <v>11.5</v>
      </c>
      <c r="F54" s="132">
        <f t="shared" ref="F54" si="103">+SUM(F52:F53)</f>
        <v>-2.6000000000000005</v>
      </c>
      <c r="G54" s="80">
        <f>+SUM(G52:G53)</f>
        <v>17.3</v>
      </c>
      <c r="H54" s="82"/>
      <c r="I54" s="79">
        <f t="shared" ref="I54" si="104">+SUM(I52:I53)</f>
        <v>-5.6</v>
      </c>
      <c r="J54" s="79">
        <f t="shared" ref="J54" si="105">+SUM(J52:J53)</f>
        <v>4.3</v>
      </c>
      <c r="K54" s="79">
        <f t="shared" ref="K54" si="106">+SUM(K52:K53)</f>
        <v>-3</v>
      </c>
      <c r="L54" s="132">
        <f t="shared" ref="L54" si="107">+SUM(L52:L53)</f>
        <v>-33.199999999999996</v>
      </c>
      <c r="M54" s="80">
        <f>+SUM(M52:M53)</f>
        <v>-37.5</v>
      </c>
      <c r="N54" s="82"/>
      <c r="O54" s="79">
        <f t="shared" ref="O54" si="108">+SUM(O52:O53)</f>
        <v>-22.6</v>
      </c>
      <c r="P54" s="79">
        <f t="shared" ref="P54" si="109">+SUM(P52:P53)</f>
        <v>-13.3</v>
      </c>
      <c r="Q54" s="79">
        <f t="shared" ref="Q54" si="110">+SUM(Q52:Q53)</f>
        <v>-17</v>
      </c>
      <c r="R54" s="132">
        <f t="shared" ref="R54" si="111">+SUM(R52:R53)</f>
        <v>-30.100000000000009</v>
      </c>
      <c r="S54" s="80">
        <f>+SUM(S52:S53)</f>
        <v>-83</v>
      </c>
      <c r="U54" s="208">
        <f t="shared" ref="U54:W54" si="112">+SUM(U52:U53)</f>
        <v>-15.2</v>
      </c>
      <c r="V54" s="208">
        <f t="shared" si="112"/>
        <v>-16.100000000000001</v>
      </c>
      <c r="W54" s="208">
        <f t="shared" si="112"/>
        <v>-1.9000000000000001</v>
      </c>
      <c r="X54" s="270"/>
      <c r="Y54" s="80">
        <f>+SUM(Y52:Y53)</f>
        <v>-33.200000000000003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</row>
    <row r="56" spans="1:144" s="162" customFormat="1" ht="12.75" customHeight="1" x14ac:dyDescent="0.2">
      <c r="A56" s="1" t="s">
        <v>56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</row>
    <row r="57" spans="1:144" s="162" customFormat="1" ht="12.75" customHeight="1" x14ac:dyDescent="0.2">
      <c r="A57" s="3" t="s">
        <v>145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/>
      <c r="Y57" s="75">
        <f>SUM(U57:X57)</f>
        <v>30.5</v>
      </c>
    </row>
    <row r="58" spans="1:144" s="162" customFormat="1" ht="12.75" customHeight="1" x14ac:dyDescent="0.2">
      <c r="A58" s="3" t="s">
        <v>144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/>
      <c r="Y58" s="75">
        <f>SUM(U58:X58)</f>
        <v>-5.0999999999999996</v>
      </c>
    </row>
    <row r="59" spans="1:144" s="53" customFormat="1" ht="12.75" customHeight="1" x14ac:dyDescent="0.2">
      <c r="A59" s="48" t="s">
        <v>154</v>
      </c>
      <c r="C59" s="79">
        <f t="shared" ref="C59" si="113">+SUM(C57:C58)</f>
        <v>-21.5</v>
      </c>
      <c r="D59" s="79">
        <f t="shared" ref="D59" si="114">+SUM(D57:D58)</f>
        <v>6.1</v>
      </c>
      <c r="E59" s="79">
        <f t="shared" ref="E59" si="115">+SUM(E57:E58)</f>
        <v>30.5</v>
      </c>
      <c r="F59" s="132">
        <f t="shared" ref="F59" si="116">+SUM(F57:F58)</f>
        <v>62.70000000000001</v>
      </c>
      <c r="G59" s="80">
        <f>+SUM(G57:G58)</f>
        <v>77.8</v>
      </c>
      <c r="H59" s="82"/>
      <c r="I59" s="79">
        <f t="shared" ref="I59" si="117">+SUM(I57:I58)</f>
        <v>-131.80000000000001</v>
      </c>
      <c r="J59" s="79">
        <f t="shared" ref="J59" si="118">+SUM(J57:J58)</f>
        <v>36.4</v>
      </c>
      <c r="K59" s="79">
        <f t="shared" ref="K59" si="119">+SUM(K57:K58)</f>
        <v>-34.799999999999997</v>
      </c>
      <c r="L59" s="132">
        <f t="shared" ref="L59" si="120">+SUM(L57:L58)</f>
        <v>88.000000000000014</v>
      </c>
      <c r="M59" s="80">
        <f>+SUM(M57:M58)</f>
        <v>-42.199999999999996</v>
      </c>
      <c r="N59" s="82"/>
      <c r="O59" s="79">
        <f t="shared" ref="O59" si="121">+SUM(O57:O58)</f>
        <v>-54.599999999999994</v>
      </c>
      <c r="P59" s="79">
        <f t="shared" ref="P59" si="122">+SUM(P57:P58)</f>
        <v>23.1</v>
      </c>
      <c r="Q59" s="79">
        <f t="shared" ref="Q59" si="123">+SUM(Q57:Q58)</f>
        <v>11</v>
      </c>
      <c r="R59" s="132">
        <f t="shared" ref="R59" si="124">+SUM(R57:R58)</f>
        <v>145.49999999999997</v>
      </c>
      <c r="S59" s="80">
        <f>+SUM(S57:S58)</f>
        <v>124.99999999999999</v>
      </c>
      <c r="U59" s="79">
        <f t="shared" ref="U59:W59" si="125">+SUM(U57:U58)</f>
        <v>-121.5</v>
      </c>
      <c r="V59" s="79">
        <f t="shared" si="125"/>
        <v>-11.8</v>
      </c>
      <c r="W59" s="79">
        <f t="shared" si="125"/>
        <v>158.70000000000002</v>
      </c>
      <c r="X59" s="132"/>
      <c r="Y59" s="80">
        <f>+SUM(Y57:Y58)</f>
        <v>25.4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</row>
    <row r="61" spans="1:144" s="162" customFormat="1" ht="12.75" customHeight="1" x14ac:dyDescent="0.2">
      <c r="A61" s="1" t="s">
        <v>200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</row>
    <row r="62" spans="1:144" s="162" customFormat="1" ht="12.75" customHeight="1" x14ac:dyDescent="0.2">
      <c r="A62" s="3" t="s">
        <v>145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1">
        <v>-14.4</v>
      </c>
      <c r="X62" s="1"/>
      <c r="Y62" s="75">
        <f>SUM(U62:X62)</f>
        <v>-41.7</v>
      </c>
    </row>
    <row r="63" spans="1:144" s="162" customFormat="1" ht="12.75" customHeight="1" x14ac:dyDescent="0.2">
      <c r="A63" s="3" t="s">
        <v>144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1">
        <v>-4</v>
      </c>
      <c r="W63" s="271">
        <v>-3.5</v>
      </c>
      <c r="Y63" s="75">
        <f>SUM(U63:X63)</f>
        <v>-11.9</v>
      </c>
    </row>
    <row r="64" spans="1:144" s="53" customFormat="1" ht="12.75" customHeight="1" x14ac:dyDescent="0.2">
      <c r="A64" s="48" t="s">
        <v>154</v>
      </c>
      <c r="C64" s="79">
        <f t="shared" ref="C64" si="126">+SUM(C62:C63)</f>
        <v>-13.5</v>
      </c>
      <c r="D64" s="79">
        <f t="shared" ref="D64" si="127">+SUM(D62:D63)</f>
        <v>-18.7</v>
      </c>
      <c r="E64" s="79">
        <f t="shared" ref="E64" si="128">+SUM(E62:E63)</f>
        <v>-14.4</v>
      </c>
      <c r="F64" s="132">
        <f t="shared" ref="F64" si="129">+SUM(F62:F63)</f>
        <v>-23.900000000000002</v>
      </c>
      <c r="G64" s="80">
        <f>+SUM(G62:G63)</f>
        <v>-70.5</v>
      </c>
      <c r="H64" s="82"/>
      <c r="I64" s="79">
        <f t="shared" ref="I64" si="130">+SUM(I62:I63)</f>
        <v>-9.6</v>
      </c>
      <c r="J64" s="79">
        <f t="shared" ref="J64" si="131">+SUM(J62:J63)</f>
        <v>-13.4</v>
      </c>
      <c r="K64" s="79">
        <f t="shared" ref="K64" si="132">+SUM(K62:K63)</f>
        <v>-11</v>
      </c>
      <c r="L64" s="132">
        <f t="shared" ref="L64" si="133">+SUM(L62:L63)</f>
        <v>-26.900000000000009</v>
      </c>
      <c r="M64" s="80">
        <f>+SUM(M62:M63)</f>
        <v>-60.900000000000006</v>
      </c>
      <c r="N64" s="82"/>
      <c r="O64" s="79">
        <f t="shared" ref="O64" si="134">+SUM(O62:O63)</f>
        <v>-9.6000000000000014</v>
      </c>
      <c r="P64" s="79">
        <f t="shared" ref="P64" si="135">+SUM(P62:P63)</f>
        <v>-20.9</v>
      </c>
      <c r="Q64" s="79">
        <f t="shared" ref="Q64" si="136">+SUM(Q62:Q63)</f>
        <v>-17.3</v>
      </c>
      <c r="R64" s="132">
        <f t="shared" ref="R64" si="137">+SUM(R62:R63)</f>
        <v>-21.200000000000003</v>
      </c>
      <c r="S64" s="80">
        <f>+SUM(S62:S63)</f>
        <v>-69</v>
      </c>
      <c r="U64" s="79">
        <f t="shared" ref="U64:W64" si="138">+SUM(U62:U63)</f>
        <v>-14.4</v>
      </c>
      <c r="V64" s="79">
        <f t="shared" si="138"/>
        <v>-21.3</v>
      </c>
      <c r="W64" s="79">
        <f t="shared" si="138"/>
        <v>-17.899999999999999</v>
      </c>
      <c r="X64" s="132"/>
      <c r="Y64" s="80">
        <f>+SUM(Y62:Y63)</f>
        <v>-53.6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</row>
    <row r="66" spans="1:144" s="162" customFormat="1" ht="12.75" customHeight="1" x14ac:dyDescent="0.2">
      <c r="A66" s="1" t="s">
        <v>201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</row>
    <row r="67" spans="1:144" s="162" customFormat="1" ht="12.75" customHeight="1" x14ac:dyDescent="0.2">
      <c r="A67" s="3" t="s">
        <v>145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>+V57+V62</f>
        <v>-27.3</v>
      </c>
      <c r="W67" s="227">
        <f>+W57+W62</f>
        <v>144.4</v>
      </c>
      <c r="X67" s="227"/>
      <c r="Y67" s="75">
        <f>SUM(U67:X67)</f>
        <v>-11.200000000000017</v>
      </c>
    </row>
    <row r="68" spans="1:144" s="162" customFormat="1" ht="12.75" customHeight="1" x14ac:dyDescent="0.2">
      <c r="A68" s="3" t="s">
        <v>144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>+V58+V63</f>
        <v>-5.8</v>
      </c>
      <c r="W68" s="227">
        <f>+W58+W63</f>
        <v>-3.6</v>
      </c>
      <c r="X68" s="210"/>
      <c r="Y68" s="75">
        <f>SUM(U68:X68)</f>
        <v>-17</v>
      </c>
    </row>
    <row r="69" spans="1:144" s="53" customFormat="1" ht="12.75" customHeight="1" x14ac:dyDescent="0.2">
      <c r="A69" s="48" t="s">
        <v>154</v>
      </c>
      <c r="C69" s="79">
        <f t="shared" ref="C69" si="139">+SUM(C67:C68)</f>
        <v>-35</v>
      </c>
      <c r="D69" s="79">
        <f t="shared" ref="D69" si="140">+SUM(D67:D68)</f>
        <v>-12.6</v>
      </c>
      <c r="E69" s="79">
        <f t="shared" ref="E69" si="141">+SUM(E67:E68)</f>
        <v>16.100000000000001</v>
      </c>
      <c r="F69" s="132">
        <f t="shared" ref="F69" si="142">+SUM(F67:F68)</f>
        <v>38.799999999999997</v>
      </c>
      <c r="G69" s="80">
        <f>+SUM(G67:G68)</f>
        <v>7.3000000000000025</v>
      </c>
      <c r="H69" s="82"/>
      <c r="I69" s="79">
        <f t="shared" ref="I69" si="143">+SUM(I67:I68)</f>
        <v>-141.4</v>
      </c>
      <c r="J69" s="79">
        <f t="shared" ref="J69" si="144">+SUM(J67:J68)</f>
        <v>23</v>
      </c>
      <c r="K69" s="79">
        <f t="shared" ref="K69" si="145">+SUM(K67:K68)</f>
        <v>-45.800000000000004</v>
      </c>
      <c r="L69" s="132">
        <f t="shared" ref="L69" si="146">+SUM(L67:L68)</f>
        <v>61.1</v>
      </c>
      <c r="M69" s="80">
        <f>+SUM(M67:M68)</f>
        <v>-103.10000000000001</v>
      </c>
      <c r="N69" s="82"/>
      <c r="O69" s="79">
        <f t="shared" ref="O69" si="147">+SUM(O67:O68)</f>
        <v>-64.2</v>
      </c>
      <c r="P69" s="79">
        <f t="shared" ref="P69" si="148">+SUM(P67:P68)</f>
        <v>2.2000000000000011</v>
      </c>
      <c r="Q69" s="79">
        <f t="shared" ref="Q69" si="149">+SUM(Q67:Q68)</f>
        <v>-6.2999999999999989</v>
      </c>
      <c r="R69" s="132">
        <f t="shared" ref="R69" si="150">+SUM(R67:R68)</f>
        <v>124.29999999999998</v>
      </c>
      <c r="S69" s="80">
        <f>+SUM(S67:S68)</f>
        <v>55.999999999999986</v>
      </c>
      <c r="U69" s="79">
        <f t="shared" ref="U69:W69" si="151">+SUM(U67:U68)</f>
        <v>-135.9</v>
      </c>
      <c r="V69" s="79">
        <f t="shared" si="151"/>
        <v>-33.1</v>
      </c>
      <c r="W69" s="79">
        <f t="shared" si="151"/>
        <v>140.80000000000001</v>
      </c>
      <c r="X69" s="132"/>
      <c r="Y69" s="80">
        <f>+SUM(Y67:Y68)</f>
        <v>-28.200000000000017</v>
      </c>
    </row>
    <row r="70" spans="1:144" s="1" customFormat="1" ht="12.75" customHeight="1" x14ac:dyDescent="0.2">
      <c r="B70" s="5"/>
      <c r="G70" s="36"/>
      <c r="M70" s="36"/>
      <c r="S70" s="36"/>
      <c r="Y70" s="36"/>
      <c r="EN70" s="4"/>
    </row>
    <row r="71" spans="1:144" s="1" customFormat="1" ht="12.75" customHeight="1" x14ac:dyDescent="0.2">
      <c r="A71" s="1" t="s">
        <v>192</v>
      </c>
      <c r="B71" s="5"/>
      <c r="G71" s="36"/>
      <c r="M71" s="36"/>
      <c r="S71" s="36"/>
      <c r="Y71" s="36"/>
      <c r="EN71" s="4"/>
    </row>
    <row r="72" spans="1:144" s="1" customFormat="1" ht="12.75" customHeight="1" x14ac:dyDescent="0.2">
      <c r="A72" s="3" t="s">
        <v>184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/>
      <c r="Y72" s="75"/>
      <c r="EN72" s="4"/>
    </row>
    <row r="73" spans="1:144" ht="12.75" customHeight="1" x14ac:dyDescent="0.2">
      <c r="A73" s="2" t="s">
        <v>185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52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53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54">+R73</f>
        <v>17.5</v>
      </c>
      <c r="U73" s="31">
        <v>76</v>
      </c>
      <c r="V73" s="31">
        <v>67.7</v>
      </c>
      <c r="W73" s="31">
        <v>57.9</v>
      </c>
      <c r="X73" s="122"/>
      <c r="Y73" s="75"/>
    </row>
    <row r="74" spans="1:144" ht="12.75" customHeight="1" x14ac:dyDescent="0.2">
      <c r="A74" s="2" t="s">
        <v>186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52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53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54"/>
        <v>10.4</v>
      </c>
      <c r="U74" s="31">
        <v>9.3000000000000007</v>
      </c>
      <c r="V74" s="31">
        <v>9.9</v>
      </c>
      <c r="W74" s="31">
        <v>14.5</v>
      </c>
      <c r="X74" s="122"/>
      <c r="Y74" s="75"/>
    </row>
    <row r="75" spans="1:144" ht="12.75" customHeight="1" x14ac:dyDescent="0.2">
      <c r="A75" s="47" t="s">
        <v>193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52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153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154"/>
        <v>-7.1</v>
      </c>
      <c r="U75" s="77">
        <v>-14.1</v>
      </c>
      <c r="V75" s="77">
        <v>-12.199999999999998</v>
      </c>
      <c r="W75" s="77">
        <v>-8.6999999999999993</v>
      </c>
      <c r="X75" s="238"/>
      <c r="Y75" s="78"/>
    </row>
    <row r="76" spans="1:144" s="53" customFormat="1" ht="12.75" customHeight="1" x14ac:dyDescent="0.2">
      <c r="A76" s="48" t="s">
        <v>145</v>
      </c>
      <c r="C76" s="79">
        <f>+SUM(C72:C75)</f>
        <v>-35.200000000000003</v>
      </c>
      <c r="D76" s="79">
        <f t="shared" ref="D76" si="155">+SUM(D72:D75)</f>
        <v>-30.6</v>
      </c>
      <c r="E76" s="79">
        <f t="shared" ref="E76" si="156">+SUM(E72:E75)</f>
        <v>-37.599999999999994</v>
      </c>
      <c r="F76" s="132">
        <f t="shared" ref="F76" si="157">+SUM(F72:F75)</f>
        <v>-106.5</v>
      </c>
      <c r="G76" s="80">
        <f t="shared" si="152"/>
        <v>-106.5</v>
      </c>
      <c r="H76" s="82"/>
      <c r="I76" s="79">
        <f>+SUM(I72:I75)</f>
        <v>28.699999999999996</v>
      </c>
      <c r="J76" s="79">
        <f t="shared" ref="J76" si="158">+SUM(J72:J75)</f>
        <v>14.799999999999995</v>
      </c>
      <c r="K76" s="79">
        <f t="shared" ref="K76" si="159">+SUM(K72:K75)</f>
        <v>61.2</v>
      </c>
      <c r="L76" s="132">
        <f t="shared" ref="L76" si="160">+SUM(L72:L75)</f>
        <v>-16.200000000000003</v>
      </c>
      <c r="M76" s="80">
        <f t="shared" si="153"/>
        <v>-16.200000000000003</v>
      </c>
      <c r="N76" s="82"/>
      <c r="O76" s="79">
        <f>+SUM(O72:O75)</f>
        <v>24.799999999999994</v>
      </c>
      <c r="P76" s="79">
        <f t="shared" ref="P76" si="161">+SUM(P72:P75)</f>
        <v>4.0000000000000036</v>
      </c>
      <c r="Q76" s="79">
        <f t="shared" ref="Q76" si="162">+SUM(Q72:Q75)</f>
        <v>-4.6999999999999904</v>
      </c>
      <c r="R76" s="132">
        <f t="shared" ref="R76" si="163">+SUM(R72:R75)</f>
        <v>-146.29999999999998</v>
      </c>
      <c r="S76" s="80">
        <f t="shared" si="154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132"/>
      <c r="Y76" s="80"/>
    </row>
    <row r="77" spans="1:144" ht="12.75" customHeight="1" x14ac:dyDescent="0.2">
      <c r="A77" s="2" t="s">
        <v>144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52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53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54"/>
        <v>28.2</v>
      </c>
      <c r="U77" s="31">
        <v>29.3</v>
      </c>
      <c r="V77" s="31">
        <v>30.8</v>
      </c>
      <c r="W77" s="31">
        <v>30.9</v>
      </c>
      <c r="X77" s="122"/>
      <c r="Y77" s="75"/>
    </row>
    <row r="78" spans="1:144" ht="12.75" customHeight="1" x14ac:dyDescent="0.2">
      <c r="A78" s="2" t="s">
        <v>193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52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53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54"/>
        <v>0</v>
      </c>
      <c r="U78" s="31">
        <v>0</v>
      </c>
      <c r="V78" s="31">
        <v>0</v>
      </c>
      <c r="W78" s="31">
        <v>0</v>
      </c>
      <c r="X78" s="122"/>
      <c r="Y78" s="75"/>
    </row>
    <row r="79" spans="1:144" s="53" customFormat="1" ht="12.75" customHeight="1" x14ac:dyDescent="0.2">
      <c r="A79" s="48" t="s">
        <v>154</v>
      </c>
      <c r="C79" s="79">
        <f>+SUM(C76:C78)</f>
        <v>-23.000000000000004</v>
      </c>
      <c r="D79" s="79">
        <f t="shared" ref="D79:W79" si="164">+SUM(D76:D78)</f>
        <v>-14.400000000000002</v>
      </c>
      <c r="E79" s="79">
        <f t="shared" si="164"/>
        <v>-20.599999999999994</v>
      </c>
      <c r="F79" s="132">
        <f t="shared" si="164"/>
        <v>-83.5</v>
      </c>
      <c r="G79" s="80">
        <f t="shared" si="164"/>
        <v>-83.5</v>
      </c>
      <c r="H79" s="82"/>
      <c r="I79" s="79">
        <f t="shared" si="164"/>
        <v>48.3</v>
      </c>
      <c r="J79" s="79">
        <f t="shared" si="164"/>
        <v>37.299999999999997</v>
      </c>
      <c r="K79" s="79">
        <f t="shared" si="164"/>
        <v>82.1</v>
      </c>
      <c r="L79" s="132">
        <f t="shared" si="164"/>
        <v>7.6999999999999975</v>
      </c>
      <c r="M79" s="80">
        <f t="shared" si="164"/>
        <v>7.6999999999999975</v>
      </c>
      <c r="N79" s="82"/>
      <c r="O79" s="79">
        <f t="shared" si="164"/>
        <v>51.399999999999991</v>
      </c>
      <c r="P79" s="79">
        <f t="shared" si="164"/>
        <v>30.900000000000002</v>
      </c>
      <c r="Q79" s="79">
        <f t="shared" si="164"/>
        <v>23.100000000000009</v>
      </c>
      <c r="R79" s="132">
        <f t="shared" si="164"/>
        <v>-118.09999999999998</v>
      </c>
      <c r="S79" s="80">
        <f t="shared" si="164"/>
        <v>-118.09999999999998</v>
      </c>
      <c r="U79" s="79">
        <f t="shared" si="164"/>
        <v>-30.000000000000004</v>
      </c>
      <c r="V79" s="79">
        <f t="shared" si="164"/>
        <v>33.700000000000003</v>
      </c>
      <c r="W79" s="79">
        <f t="shared" si="164"/>
        <v>-99.499999999999972</v>
      </c>
      <c r="X79" s="132"/>
      <c r="Y79" s="80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</row>
    <row r="81" spans="1:28" ht="12.75" customHeight="1" x14ac:dyDescent="0.2">
      <c r="A81" s="1" t="s">
        <v>198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</row>
    <row r="82" spans="1:28" ht="12.75" customHeight="1" x14ac:dyDescent="0.2">
      <c r="A82" s="3" t="s">
        <v>184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/>
      <c r="Y82" s="272"/>
    </row>
    <row r="83" spans="1:28" ht="12.75" customHeight="1" x14ac:dyDescent="0.2">
      <c r="A83" s="2" t="s">
        <v>185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/>
      <c r="Y83" s="272"/>
    </row>
    <row r="84" spans="1:28" ht="12.75" customHeight="1" x14ac:dyDescent="0.2">
      <c r="A84" s="2" t="s">
        <v>186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/>
      <c r="Y84" s="272"/>
    </row>
    <row r="85" spans="1:28" s="53" customFormat="1" ht="12.75" customHeight="1" x14ac:dyDescent="0.2">
      <c r="A85" s="48" t="s">
        <v>145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/>
      <c r="Y85" s="273">
        <v>0.21</v>
      </c>
    </row>
    <row r="86" spans="1:28" s="236" customFormat="1" ht="12.75" customHeight="1" x14ac:dyDescent="0.2">
      <c r="A86" s="26" t="s">
        <v>144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/>
      <c r="Y86" s="274">
        <v>-0.1</v>
      </c>
    </row>
    <row r="87" spans="1:28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</row>
    <row r="88" spans="1:28" s="162" customFormat="1" ht="12.75" customHeight="1" x14ac:dyDescent="0.2">
      <c r="A88" s="27" t="s">
        <v>31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</row>
    <row r="89" spans="1:28" s="162" customFormat="1" ht="12.75" customHeight="1" x14ac:dyDescent="0.2">
      <c r="A89" s="3" t="s">
        <v>145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/>
      <c r="Y89" s="75"/>
    </row>
    <row r="90" spans="1:28" ht="12.75" customHeight="1" x14ac:dyDescent="0.2">
      <c r="A90" s="3" t="s">
        <v>144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/>
      <c r="Y90" s="75"/>
    </row>
    <row r="91" spans="1:28" s="53" customFormat="1" ht="12.75" customHeight="1" x14ac:dyDescent="0.2">
      <c r="A91" s="48" t="s">
        <v>154</v>
      </c>
      <c r="C91" s="79">
        <f t="shared" ref="C91" si="165">+SUM(C89:C90)</f>
        <v>1053</v>
      </c>
      <c r="D91" s="79">
        <f t="shared" ref="D91" si="166">+SUM(D89:D90)</f>
        <v>1189.2</v>
      </c>
      <c r="E91" s="79">
        <f t="shared" ref="E91" si="167">+SUM(E89:E90)</f>
        <v>1183.3</v>
      </c>
      <c r="F91" s="132">
        <f t="shared" ref="F91" si="168">+SUM(F89:F90)</f>
        <v>1109.5</v>
      </c>
      <c r="G91" s="80">
        <f>+SUM(G89:G90)</f>
        <v>1109.5</v>
      </c>
      <c r="H91" s="82"/>
      <c r="I91" s="79">
        <f t="shared" ref="I91" si="169">+SUM(I89:I90)</f>
        <v>1207.5999999999999</v>
      </c>
      <c r="J91" s="79">
        <f t="shared" ref="J91" si="170">+SUM(J89:J90)</f>
        <v>1176.7</v>
      </c>
      <c r="K91" s="79">
        <f t="shared" ref="K91" si="171">+SUM(K89:K90)</f>
        <v>1232</v>
      </c>
      <c r="L91" s="132">
        <f t="shared" ref="L91" si="172">+SUM(L89:L90)</f>
        <v>1143.8999999999999</v>
      </c>
      <c r="M91" s="80">
        <f>+SUM(M89:M90)</f>
        <v>1143.8999999999999</v>
      </c>
      <c r="N91" s="82"/>
      <c r="O91" s="79">
        <f t="shared" ref="O91" si="173">+SUM(O89:O90)</f>
        <v>1207.2</v>
      </c>
      <c r="P91" s="79">
        <f t="shared" ref="P91" si="174">+SUM(P89:P90)</f>
        <v>1180.2</v>
      </c>
      <c r="Q91" s="79">
        <f t="shared" ref="Q91" si="175">+SUM(Q89:Q90)</f>
        <v>1156.2</v>
      </c>
      <c r="R91" s="132">
        <f t="shared" ref="R91" si="176">+SUM(R89:R90)</f>
        <v>1046</v>
      </c>
      <c r="S91" s="80">
        <f>+SUM(S89:S90)</f>
        <v>1046</v>
      </c>
      <c r="U91" s="79">
        <f t="shared" ref="U91:W91" si="177">+SUM(U89:U90)</f>
        <v>1102</v>
      </c>
      <c r="V91" s="79">
        <f t="shared" si="177"/>
        <v>1186</v>
      </c>
      <c r="W91" s="79">
        <f t="shared" si="177"/>
        <v>1047.5</v>
      </c>
      <c r="X91" s="132"/>
      <c r="Y91" s="80"/>
    </row>
    <row r="92" spans="1:28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</row>
    <row r="93" spans="1:28" s="162" customFormat="1" ht="12.75" customHeight="1" x14ac:dyDescent="0.2">
      <c r="A93" s="27" t="s">
        <v>194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7"/>
    </row>
    <row r="94" spans="1:28" s="162" customFormat="1" ht="12.75" customHeight="1" x14ac:dyDescent="0.2">
      <c r="A94" s="3" t="s">
        <v>145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/>
      <c r="Y94" s="64"/>
      <c r="Z94" s="5"/>
      <c r="AA94" s="5"/>
    </row>
    <row r="95" spans="1:28" s="162" customFormat="1" ht="12.75" customHeight="1" x14ac:dyDescent="0.2">
      <c r="A95" s="163" t="s">
        <v>144</v>
      </c>
      <c r="B95" s="27"/>
      <c r="C95" s="260" t="s">
        <v>137</v>
      </c>
      <c r="D95" s="260" t="s">
        <v>137</v>
      </c>
      <c r="E95" s="260" t="s">
        <v>137</v>
      </c>
      <c r="F95" s="240">
        <v>-3.1E-2</v>
      </c>
      <c r="G95" s="64">
        <v>-3.1E-2</v>
      </c>
      <c r="H95" s="5"/>
      <c r="I95" s="260" t="s">
        <v>137</v>
      </c>
      <c r="J95" s="260" t="s">
        <v>137</v>
      </c>
      <c r="K95" s="260" t="s">
        <v>137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/>
      <c r="Y95" s="64"/>
      <c r="Z95" s="5"/>
      <c r="AA95" s="5"/>
    </row>
    <row r="96" spans="1:28" s="45" customFormat="1" ht="12.75" customHeight="1" x14ac:dyDescent="0.2">
      <c r="A96" s="42" t="s">
        <v>154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/>
      <c r="Y96" s="245"/>
      <c r="Z96" s="42"/>
      <c r="AA96" s="42"/>
      <c r="AB96" s="42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</row>
    <row r="98" spans="1:144" s="27" customFormat="1" ht="12.75" customHeight="1" x14ac:dyDescent="0.2">
      <c r="A98" s="27" t="s">
        <v>199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</row>
    <row r="99" spans="1:144" s="5" customFormat="1" ht="12.75" customHeight="1" x14ac:dyDescent="0.2">
      <c r="A99" s="3" t="s">
        <v>145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/>
      <c r="Y99" s="262"/>
      <c r="EN99" s="27"/>
    </row>
    <row r="100" spans="1:144" s="42" customFormat="1" ht="12.75" customHeight="1" x14ac:dyDescent="0.2">
      <c r="A100" s="46" t="s">
        <v>144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/>
      <c r="Y100" s="266"/>
    </row>
    <row r="101" spans="1:144" s="27" customFormat="1" ht="12.75" customHeight="1" x14ac:dyDescent="0.2"/>
    <row r="102" spans="1:144" ht="12.75" customHeight="1" x14ac:dyDescent="0.2">
      <c r="A102" s="241" t="s">
        <v>196</v>
      </c>
      <c r="C102" s="147"/>
      <c r="I102" s="147"/>
      <c r="O102" s="147"/>
      <c r="U102" s="147"/>
    </row>
    <row r="103" spans="1:144" ht="12.75" customHeight="1" x14ac:dyDescent="0.2">
      <c r="A103" s="148" t="s">
        <v>195</v>
      </c>
      <c r="C103" s="154"/>
      <c r="D103" s="7"/>
      <c r="I103" s="154"/>
      <c r="J103" s="7"/>
      <c r="L103" s="85"/>
      <c r="O103" s="154"/>
      <c r="P103" s="7"/>
      <c r="R103" s="85"/>
      <c r="U103" s="154"/>
      <c r="V103" s="7"/>
      <c r="X103" s="85"/>
    </row>
    <row r="104" spans="1:144" ht="12.75" customHeight="1" x14ac:dyDescent="0.2">
      <c r="C104" s="7"/>
      <c r="G104" s="145"/>
      <c r="I104" s="7"/>
      <c r="L104" s="85"/>
      <c r="M104" s="145"/>
      <c r="O104" s="7"/>
      <c r="R104" s="85"/>
      <c r="S104" s="145"/>
      <c r="U104" s="7"/>
      <c r="X104" s="85"/>
      <c r="Y104" s="145"/>
    </row>
  </sheetData>
  <mergeCells count="7">
    <mergeCell ref="I2:M2"/>
    <mergeCell ref="O2:S2"/>
    <mergeCell ref="U2:Y2"/>
    <mergeCell ref="C2:G2"/>
    <mergeCell ref="C1:G1"/>
    <mergeCell ref="I1:M1"/>
    <mergeCell ref="O1:S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79"/>
      <c r="D1" s="279"/>
      <c r="E1" s="279"/>
      <c r="F1" s="279"/>
      <c r="G1" s="279"/>
      <c r="I1" s="279"/>
      <c r="J1" s="279"/>
      <c r="K1" s="279"/>
      <c r="L1" s="279"/>
      <c r="M1" s="279"/>
      <c r="O1" s="279"/>
      <c r="P1" s="279"/>
      <c r="Q1" s="279"/>
      <c r="R1" s="279"/>
      <c r="S1" s="279"/>
      <c r="U1" s="279"/>
      <c r="V1" s="279"/>
      <c r="W1" s="279"/>
      <c r="X1" s="279"/>
      <c r="Y1" s="279"/>
      <c r="AA1" s="279"/>
      <c r="AB1" s="279"/>
      <c r="AC1" s="279"/>
      <c r="AD1" s="279"/>
      <c r="AE1" s="279"/>
      <c r="AG1" s="279"/>
      <c r="AH1" s="279"/>
      <c r="AI1" s="279"/>
      <c r="AJ1" s="279"/>
      <c r="AK1" s="279"/>
      <c r="AM1" s="279"/>
      <c r="AN1" s="279"/>
      <c r="AO1" s="279"/>
      <c r="AP1" s="279"/>
      <c r="AQ1" s="279"/>
      <c r="AS1" s="279"/>
      <c r="AT1" s="279"/>
      <c r="AU1" s="279"/>
      <c r="AV1" s="279"/>
      <c r="AW1" s="279"/>
      <c r="AY1" s="279"/>
      <c r="AZ1" s="279"/>
      <c r="BA1" s="279"/>
      <c r="BB1" s="279"/>
      <c r="BC1" s="279"/>
      <c r="BE1" s="279"/>
      <c r="BF1" s="279"/>
      <c r="BG1" s="279"/>
      <c r="BH1" s="279"/>
      <c r="BI1" s="279"/>
      <c r="BK1" s="279"/>
      <c r="BL1" s="279"/>
      <c r="BM1" s="279"/>
      <c r="BN1" s="279"/>
      <c r="BO1" s="279"/>
      <c r="BQ1" s="279"/>
      <c r="BR1" s="279"/>
      <c r="BS1" s="279"/>
      <c r="BT1" s="279"/>
      <c r="BU1" s="279"/>
      <c r="BW1" s="278" t="s">
        <v>166</v>
      </c>
      <c r="BX1" s="278"/>
      <c r="BY1" s="278"/>
      <c r="BZ1" s="278"/>
      <c r="CA1" s="278"/>
      <c r="CC1" s="278"/>
      <c r="CD1" s="278"/>
      <c r="CE1" s="278"/>
      <c r="CF1" s="278"/>
      <c r="CG1" s="278"/>
      <c r="CI1" s="278"/>
      <c r="CJ1" s="278"/>
      <c r="CK1" s="278"/>
      <c r="CL1" s="278"/>
      <c r="CM1" s="278"/>
    </row>
    <row r="2" spans="1:221" x14ac:dyDescent="0.2">
      <c r="A2" s="1" t="s">
        <v>154</v>
      </c>
      <c r="C2" s="277">
        <v>2005</v>
      </c>
      <c r="D2" s="277"/>
      <c r="E2" s="277"/>
      <c r="F2" s="277"/>
      <c r="G2" s="277"/>
      <c r="I2" s="277">
        <v>2006</v>
      </c>
      <c r="J2" s="277"/>
      <c r="K2" s="277"/>
      <c r="L2" s="277"/>
      <c r="M2" s="277"/>
      <c r="O2" s="277">
        <v>2007</v>
      </c>
      <c r="P2" s="277"/>
      <c r="Q2" s="277"/>
      <c r="R2" s="277"/>
      <c r="S2" s="277"/>
      <c r="U2" s="277">
        <v>2008</v>
      </c>
      <c r="V2" s="277"/>
      <c r="W2" s="277"/>
      <c r="X2" s="277"/>
      <c r="Y2" s="277"/>
      <c r="AA2" s="277">
        <v>2009</v>
      </c>
      <c r="AB2" s="277"/>
      <c r="AC2" s="277"/>
      <c r="AD2" s="277"/>
      <c r="AE2" s="277"/>
      <c r="AG2" s="277">
        <v>2010</v>
      </c>
      <c r="AH2" s="277"/>
      <c r="AI2" s="277"/>
      <c r="AJ2" s="277"/>
      <c r="AK2" s="277"/>
      <c r="AM2" s="277">
        <v>2011</v>
      </c>
      <c r="AN2" s="277"/>
      <c r="AO2" s="277"/>
      <c r="AP2" s="277"/>
      <c r="AQ2" s="277"/>
      <c r="AS2" s="277">
        <v>2012</v>
      </c>
      <c r="AT2" s="277"/>
      <c r="AU2" s="277"/>
      <c r="AV2" s="277"/>
      <c r="AW2" s="277"/>
      <c r="AY2" s="277">
        <v>2013</v>
      </c>
      <c r="AZ2" s="277"/>
      <c r="BA2" s="277"/>
      <c r="BB2" s="277"/>
      <c r="BC2" s="277"/>
      <c r="BE2" s="277">
        <v>2014</v>
      </c>
      <c r="BF2" s="277"/>
      <c r="BG2" s="277"/>
      <c r="BH2" s="277"/>
      <c r="BI2" s="277"/>
      <c r="BK2" s="277">
        <v>2015</v>
      </c>
      <c r="BL2" s="277"/>
      <c r="BM2" s="277"/>
      <c r="BN2" s="277"/>
      <c r="BO2" s="277"/>
      <c r="BQ2" s="277">
        <v>2016</v>
      </c>
      <c r="BR2" s="277"/>
      <c r="BS2" s="277"/>
      <c r="BT2" s="277"/>
      <c r="BU2" s="277"/>
      <c r="BW2" s="277">
        <v>2017</v>
      </c>
      <c r="BX2" s="277"/>
      <c r="BY2" s="277"/>
      <c r="BZ2" s="277"/>
      <c r="CA2" s="277"/>
      <c r="CC2" s="277">
        <v>2018</v>
      </c>
      <c r="CD2" s="277"/>
      <c r="CE2" s="277"/>
      <c r="CF2" s="277"/>
      <c r="CG2" s="277"/>
      <c r="CI2" s="277">
        <v>2019</v>
      </c>
      <c r="CJ2" s="277"/>
      <c r="CK2" s="277"/>
      <c r="CL2" s="277"/>
      <c r="CM2" s="277"/>
    </row>
    <row r="3" spans="1:221" s="170" customFormat="1" x14ac:dyDescent="0.2">
      <c r="A3" s="169" t="s">
        <v>109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143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164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28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29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144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32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148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82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49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85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145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164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76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144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52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83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147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84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149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137</v>
      </c>
      <c r="BR28" s="150" t="s">
        <v>137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137</v>
      </c>
      <c r="BX28" s="28">
        <f>+BX22/BX10</f>
        <v>6.25E-2</v>
      </c>
      <c r="BY28" s="150" t="s">
        <v>137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146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28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49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76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144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32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33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150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151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73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27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28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29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72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32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30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42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53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54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34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146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28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76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144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32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31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145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28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77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144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32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51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152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87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132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155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158</v>
      </c>
      <c r="AQ84" s="3"/>
      <c r="BW84" s="147" t="s">
        <v>156</v>
      </c>
      <c r="CC84" s="147"/>
      <c r="CI84" s="147"/>
    </row>
    <row r="85" spans="1:91" ht="11.1" customHeight="1" x14ac:dyDescent="0.2">
      <c r="A85" s="148" t="s">
        <v>159</v>
      </c>
      <c r="AQ85" s="3"/>
      <c r="BK85" s="7"/>
      <c r="BL85" s="10"/>
      <c r="BQ85" s="7"/>
      <c r="BR85" s="7"/>
      <c r="BW85" s="154" t="s">
        <v>157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79"/>
      <c r="D1" s="279"/>
      <c r="E1" s="279"/>
      <c r="F1" s="279"/>
      <c r="H1" s="279"/>
      <c r="I1" s="279"/>
      <c r="J1" s="279"/>
      <c r="K1" s="279"/>
      <c r="M1" s="279"/>
      <c r="N1" s="279"/>
      <c r="O1" s="279"/>
      <c r="P1" s="279"/>
      <c r="R1" s="279"/>
      <c r="S1" s="279"/>
      <c r="T1" s="279"/>
      <c r="U1" s="279"/>
      <c r="W1" s="279"/>
      <c r="X1" s="279"/>
      <c r="Y1" s="279"/>
      <c r="Z1" s="279"/>
      <c r="AB1" s="279"/>
      <c r="AC1" s="279"/>
      <c r="AD1" s="279"/>
      <c r="AE1" s="279"/>
      <c r="AG1" s="279"/>
      <c r="AH1" s="279"/>
      <c r="AI1" s="279"/>
      <c r="AJ1" s="279"/>
      <c r="AL1" s="279"/>
      <c r="AM1" s="279"/>
      <c r="AN1" s="279"/>
      <c r="AO1" s="279"/>
      <c r="AQ1" s="279"/>
      <c r="AR1" s="279"/>
      <c r="AS1" s="279"/>
      <c r="AT1" s="279"/>
      <c r="AV1" s="279"/>
      <c r="AW1" s="279"/>
      <c r="AX1" s="279"/>
      <c r="AY1" s="279"/>
      <c r="BA1" s="279"/>
      <c r="BB1" s="279"/>
      <c r="BC1" s="279"/>
      <c r="BD1" s="279"/>
      <c r="BF1" s="279"/>
      <c r="BG1" s="279"/>
      <c r="BH1" s="279"/>
      <c r="BI1" s="279"/>
      <c r="BK1" s="278" t="s">
        <v>167</v>
      </c>
      <c r="BL1" s="278"/>
      <c r="BM1" s="278"/>
      <c r="BN1" s="278"/>
      <c r="BP1" s="278"/>
      <c r="BQ1" s="278"/>
      <c r="BR1" s="278"/>
      <c r="BS1" s="278"/>
      <c r="BU1" s="278"/>
      <c r="BV1" s="278"/>
      <c r="BW1" s="278"/>
      <c r="BX1" s="278"/>
    </row>
    <row r="2" spans="1:76" x14ac:dyDescent="0.2">
      <c r="A2" s="1" t="s">
        <v>154</v>
      </c>
      <c r="C2" s="277">
        <v>2005</v>
      </c>
      <c r="D2" s="277"/>
      <c r="E2" s="277"/>
      <c r="F2" s="277"/>
      <c r="H2" s="277">
        <v>2006</v>
      </c>
      <c r="I2" s="277"/>
      <c r="J2" s="277"/>
      <c r="K2" s="277"/>
      <c r="M2" s="277">
        <v>2007</v>
      </c>
      <c r="N2" s="277"/>
      <c r="O2" s="277"/>
      <c r="P2" s="277"/>
      <c r="R2" s="277">
        <v>2008</v>
      </c>
      <c r="S2" s="277"/>
      <c r="T2" s="277"/>
      <c r="U2" s="277"/>
      <c r="W2" s="277">
        <v>2009</v>
      </c>
      <c r="X2" s="277"/>
      <c r="Y2" s="277"/>
      <c r="Z2" s="277"/>
      <c r="AB2" s="277">
        <v>2010</v>
      </c>
      <c r="AC2" s="277"/>
      <c r="AD2" s="277"/>
      <c r="AE2" s="277"/>
      <c r="AG2" s="277">
        <v>2011</v>
      </c>
      <c r="AH2" s="277"/>
      <c r="AI2" s="277"/>
      <c r="AJ2" s="277"/>
      <c r="AL2" s="277">
        <v>2012</v>
      </c>
      <c r="AM2" s="277"/>
      <c r="AN2" s="277"/>
      <c r="AO2" s="277"/>
      <c r="AQ2" s="277">
        <v>2013</v>
      </c>
      <c r="AR2" s="277"/>
      <c r="AS2" s="277"/>
      <c r="AT2" s="277"/>
      <c r="AV2" s="277">
        <v>2014</v>
      </c>
      <c r="AW2" s="277"/>
      <c r="AX2" s="277"/>
      <c r="AY2" s="277"/>
      <c r="BA2" s="277">
        <v>2015</v>
      </c>
      <c r="BB2" s="277"/>
      <c r="BC2" s="277"/>
      <c r="BD2" s="277"/>
      <c r="BF2" s="277">
        <v>2016</v>
      </c>
      <c r="BG2" s="277"/>
      <c r="BH2" s="277"/>
      <c r="BI2" s="277"/>
      <c r="BK2" s="277">
        <v>2017</v>
      </c>
      <c r="BL2" s="277"/>
      <c r="BM2" s="277"/>
      <c r="BN2" s="277"/>
      <c r="BP2" s="277">
        <v>2018</v>
      </c>
      <c r="BQ2" s="277"/>
      <c r="BR2" s="277"/>
      <c r="BS2" s="277"/>
      <c r="BU2" s="277">
        <v>2019</v>
      </c>
      <c r="BV2" s="277"/>
      <c r="BW2" s="277"/>
      <c r="BX2" s="277"/>
    </row>
    <row r="3" spans="1:76" s="170" customFormat="1" x14ac:dyDescent="0.2">
      <c r="A3" s="169" t="s">
        <v>110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35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36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106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176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160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107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111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37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74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98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38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165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99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90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75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39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40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75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41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100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101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48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168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170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169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171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P1:BS1"/>
    <mergeCell ref="BP2:BS2"/>
    <mergeCell ref="BK1:BN1"/>
    <mergeCell ref="BK2:BN2"/>
    <mergeCell ref="BF1:BI1"/>
    <mergeCell ref="BF2:BI2"/>
    <mergeCell ref="AL1:AO1"/>
    <mergeCell ref="AL2:AO2"/>
    <mergeCell ref="AB1:AE1"/>
    <mergeCell ref="AB2:AE2"/>
    <mergeCell ref="AQ1:AT1"/>
    <mergeCell ref="AQ2:AT2"/>
    <mergeCell ref="AG1:AJ1"/>
    <mergeCell ref="AG2:AJ2"/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2017-2020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2017-2020'!Print_Area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2020-11-10T06:37:39Z</dcterms:modified>
</cp:coreProperties>
</file>