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K:\Consolidation\Reporting\2021\2021 M9\Q3 External\"/>
    </mc:Choice>
  </mc:AlternateContent>
  <xr:revisionPtr revIDLastSave="0" documentId="13_ncr:1_{B63CD044-2702-4E09-B395-81118710C576}" xr6:coauthVersionLast="46" xr6:coauthVersionMax="46" xr10:uidLastSave="{00000000-0000-0000-0000-000000000000}"/>
  <bookViews>
    <workbookView xWindow="-120" yWindow="-120" windowWidth="29040" windowHeight="176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1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2017-2021'!$C$4:$S$107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2017-2021'!$A:$A,'Segment Data 2017-2021'!$1:$3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28" i="2" l="1"/>
  <c r="CG25" i="2"/>
  <c r="CG12" i="2"/>
  <c r="CG8" i="2"/>
  <c r="CW15" i="3"/>
  <c r="CW10" i="3"/>
  <c r="AE91" i="7"/>
  <c r="AE90" i="7"/>
  <c r="AE89" i="7"/>
  <c r="AE79" i="7" l="1"/>
  <c r="AE78" i="7"/>
  <c r="AE77" i="7"/>
  <c r="AE76" i="7"/>
  <c r="AE75" i="7"/>
  <c r="AE74" i="7"/>
  <c r="AE73" i="7"/>
  <c r="AE72" i="7"/>
  <c r="CF40" i="2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D79" i="7" s="1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91" i="7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V21" i="3" s="1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X30" i="1"/>
  <c r="CX41" i="1" s="1"/>
  <c r="CY20" i="1"/>
  <c r="CY18" i="1"/>
  <c r="CY17" i="1"/>
  <c r="CY15" i="1"/>
  <c r="CY13" i="1"/>
  <c r="CY12" i="1"/>
  <c r="CY10" i="1"/>
  <c r="CY9" i="1"/>
  <c r="CY8" i="1"/>
  <c r="AD69" i="7" l="1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W16" i="4"/>
  <c r="W24" i="1" s="1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W21" i="3" l="1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l="1"/>
  <c r="CH37" i="2" s="1"/>
  <c r="CH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<sst xmlns="http://schemas.openxmlformats.org/spreadsheetml/2006/main" count="786" uniqueCount="205">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</sst>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2021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topLeftCell="A7" zoomScale="150" zoomScaleNormal="150" workbookViewId="0">
      <selection activeCell="H18" sqref="H1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81" t="s">
        <v>153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157"/>
      <c r="N9" s="156"/>
    </row>
    <row r="10" spans="1:14" ht="44.25" x14ac:dyDescent="0.55000000000000004">
      <c r="A10" s="156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157"/>
      <c r="N10" s="156"/>
    </row>
    <row r="11" spans="1:14" ht="44.25" x14ac:dyDescent="0.55000000000000004">
      <c r="A11" s="156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157"/>
      <c r="N11" s="156"/>
    </row>
    <row r="12" spans="1:14" ht="44.25" x14ac:dyDescent="0.55000000000000004">
      <c r="A12" s="156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51"/>
  <sheetViews>
    <sheetView showGridLines="0" zoomScale="90" zoomScaleNormal="90" zoomScaleSheetLayoutView="75" workbookViewId="0">
      <pane xSplit="1" ySplit="3" topLeftCell="CF4" activePane="bottomRight" state="frozen"/>
      <selection activeCell="O4" sqref="O4"/>
      <selection pane="topRight" activeCell="O4" sqref="O4"/>
      <selection pane="bottomLeft" activeCell="O4" sqref="O4"/>
      <selection pane="bottomRight" activeCell="CW3" sqref="CW3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3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  <c r="U1" s="284"/>
      <c r="V1" s="284"/>
      <c r="W1" s="284"/>
      <c r="X1" s="284"/>
      <c r="Y1" s="284"/>
      <c r="AA1" s="284"/>
      <c r="AB1" s="284"/>
      <c r="AC1" s="284"/>
      <c r="AD1" s="284"/>
      <c r="AE1" s="284"/>
      <c r="AG1" s="284"/>
      <c r="AH1" s="284"/>
      <c r="AI1" s="284"/>
      <c r="AJ1" s="284"/>
      <c r="AK1" s="284"/>
      <c r="AM1" s="284"/>
      <c r="AN1" s="284"/>
      <c r="AO1" s="284"/>
      <c r="AP1" s="284"/>
      <c r="AQ1" s="284"/>
      <c r="AS1" s="284"/>
      <c r="AT1" s="284"/>
      <c r="AU1" s="284"/>
      <c r="AV1" s="284"/>
      <c r="AW1" s="284"/>
      <c r="AY1" s="284"/>
      <c r="AZ1" s="284"/>
      <c r="BA1" s="284"/>
      <c r="BB1" s="284"/>
      <c r="BC1" s="284"/>
      <c r="BE1" s="284"/>
      <c r="BF1" s="284"/>
      <c r="BG1" s="284"/>
      <c r="BH1" s="284"/>
      <c r="BI1" s="284"/>
      <c r="BK1" s="284"/>
      <c r="BL1" s="284"/>
      <c r="BM1" s="284"/>
      <c r="BN1" s="284"/>
      <c r="BO1" s="284"/>
      <c r="BQ1" s="284"/>
      <c r="BR1" s="284"/>
      <c r="BS1" s="284"/>
      <c r="BT1" s="284"/>
      <c r="BU1" s="284"/>
      <c r="BW1" s="285" t="s">
        <v>166</v>
      </c>
      <c r="BX1" s="285"/>
      <c r="BY1" s="285"/>
      <c r="BZ1" s="285"/>
      <c r="CA1" s="285"/>
      <c r="CC1" s="285"/>
      <c r="CD1" s="285"/>
      <c r="CE1" s="285"/>
      <c r="CF1" s="285"/>
      <c r="CG1" s="285"/>
      <c r="CI1" s="285"/>
      <c r="CJ1" s="285"/>
      <c r="CK1" s="285"/>
      <c r="CL1" s="285"/>
      <c r="CM1" s="285"/>
    </row>
    <row r="2" spans="1:103" x14ac:dyDescent="0.2">
      <c r="A2" s="1" t="s">
        <v>154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  <c r="CO2" s="283">
        <v>2020</v>
      </c>
      <c r="CP2" s="283"/>
      <c r="CQ2" s="283"/>
      <c r="CR2" s="283"/>
      <c r="CS2" s="283"/>
      <c r="CU2" s="283">
        <v>2021</v>
      </c>
      <c r="CV2" s="283"/>
      <c r="CW2" s="283"/>
      <c r="CX2" s="283"/>
      <c r="CY2" s="283"/>
    </row>
    <row r="3" spans="1:103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  <c r="CU3" s="172" t="s">
        <v>10</v>
      </c>
      <c r="CV3" s="172" t="s">
        <v>11</v>
      </c>
      <c r="CW3" s="172" t="s">
        <v>12</v>
      </c>
      <c r="CX3" s="172" t="s">
        <v>13</v>
      </c>
      <c r="CY3" s="172" t="s">
        <v>14</v>
      </c>
    </row>
    <row r="4" spans="1:103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</row>
    <row r="5" spans="1:103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2017-2021'!U13</f>
        <v>331.09999999999997</v>
      </c>
      <c r="CP5" s="73">
        <f>+'Segment Data 2017-2021'!V13</f>
        <v>372.40000000000003</v>
      </c>
      <c r="CQ5" s="73">
        <f>+'Segment Data 2017-2021'!W13</f>
        <v>393.09999999999997</v>
      </c>
      <c r="CR5" s="73">
        <f>+'Segment Data 2017-2021'!X13</f>
        <v>373.59999999999997</v>
      </c>
      <c r="CS5" s="74">
        <f>SUM(CO5:CR5)</f>
        <v>1470.1999999999998</v>
      </c>
      <c r="CU5" s="73">
        <f>+'Segment Data 2017-2021'!AA13</f>
        <v>429.59999999999997</v>
      </c>
      <c r="CV5" s="73">
        <f>+'Segment Data 2017-2021'!AB13</f>
        <v>515.6</v>
      </c>
      <c r="CW5" s="73">
        <f>+'Segment Data 2017-2021'!AC13</f>
        <v>498.2</v>
      </c>
      <c r="CX5" s="73">
        <f>+'Segment Data 2017-2021'!AD13</f>
        <v>0</v>
      </c>
      <c r="CY5" s="74">
        <f>SUM(CU5:CX5)</f>
        <v>1443.4</v>
      </c>
    </row>
    <row r="6" spans="1:103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</row>
    <row r="7" spans="1:103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2017-2021'!U40</f>
        <v>7.9999999999999991</v>
      </c>
      <c r="CP7" s="76">
        <f>+'Segment Data 2017-2021'!V40</f>
        <v>6.5000000000000009</v>
      </c>
      <c r="CQ7" s="76">
        <f>+'Segment Data 2017-2021'!W40</f>
        <v>21.4</v>
      </c>
      <c r="CR7" s="76">
        <f>+'Segment Data 2017-2021'!X40</f>
        <v>13.5</v>
      </c>
      <c r="CS7" s="75">
        <f>SUM(CO7:CR7)</f>
        <v>49.4</v>
      </c>
      <c r="CU7" s="76">
        <f>+'Segment Data 2017-2021'!AA40</f>
        <v>30.8</v>
      </c>
      <c r="CV7" s="76">
        <f>+'Segment Data 2017-2021'!AB40</f>
        <v>42.4</v>
      </c>
      <c r="CW7" s="76">
        <f>+'Segment Data 2017-2021'!AC40</f>
        <v>33.500000000000007</v>
      </c>
      <c r="CX7" s="76">
        <f>+'Segment Data 2017-2021'!AD40</f>
        <v>0</v>
      </c>
      <c r="CY7" s="75">
        <f>SUM(CU7:CX7)</f>
        <v>106.70000000000002</v>
      </c>
    </row>
    <row r="8" spans="1:103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0</v>
      </c>
      <c r="CY8" s="75">
        <f>SUM(CU8:CX8)</f>
        <v>-54.2</v>
      </c>
    </row>
    <row r="9" spans="1:103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0</v>
      </c>
      <c r="CY9" s="75">
        <f>SUM(CU9:CX9)</f>
        <v>-22.6</v>
      </c>
    </row>
    <row r="10" spans="1:103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</row>
    <row r="11" spans="1:103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0</v>
      </c>
      <c r="CY11" s="88">
        <f>SUM(CY7:CY10)</f>
        <v>29.900000000000013</v>
      </c>
    </row>
    <row r="12" spans="1:103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</row>
    <row r="13" spans="1:103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</row>
    <row r="14" spans="1:103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0</v>
      </c>
      <c r="CY14" s="75">
        <f>SUM(CY11:CY13)</f>
        <v>29.900000000000013</v>
      </c>
    </row>
    <row r="15" spans="1:103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0</v>
      </c>
      <c r="CY15" s="78">
        <f>SUM(CU15:CX15)</f>
        <v>-11.5</v>
      </c>
    </row>
    <row r="16" spans="1:103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0</v>
      </c>
      <c r="CY16" s="75">
        <f>SUM(CY14:CY15)</f>
        <v>18.400000000000013</v>
      </c>
    </row>
    <row r="17" spans="1:103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</row>
    <row r="18" spans="1:103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0</v>
      </c>
      <c r="CY18" s="78">
        <f>SUM(CU18:CX18)</f>
        <v>-5.4</v>
      </c>
    </row>
    <row r="19" spans="1:103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0</v>
      </c>
      <c r="CY19" s="80">
        <f>SUM(CY16:CY18)</f>
        <v>13.000000000000012</v>
      </c>
    </row>
    <row r="20" spans="1:103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</row>
    <row r="21" spans="1:103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0</v>
      </c>
      <c r="CY21" s="83">
        <f>SUM(CY19:CY20)</f>
        <v>13.000000000000012</v>
      </c>
    </row>
    <row r="22" spans="1:103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</row>
    <row r="23" spans="1:103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</row>
    <row r="24" spans="1:103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2017-2021'!U23</f>
        <v>252.99999999999997</v>
      </c>
      <c r="CP24" s="31">
        <f>+'Segment Data 2017-2021'!V23</f>
        <v>291</v>
      </c>
      <c r="CQ24" s="31">
        <f>+'Segment Data 2017-2021'!W23</f>
        <v>316.7</v>
      </c>
      <c r="CR24" s="31">
        <f>+'Segment Data 2017-2021'!X23</f>
        <v>293.99999999999989</v>
      </c>
      <c r="CS24" s="84">
        <f>SUM(CO24:CR24)</f>
        <v>1154.6999999999998</v>
      </c>
      <c r="CU24" s="31">
        <f>+'Segment Data 2017-2021'!AA23</f>
        <v>311.60000000000002</v>
      </c>
      <c r="CV24" s="31">
        <f>+'Segment Data 2017-2021'!AB23</f>
        <v>361.79999999999995</v>
      </c>
      <c r="CW24" s="31">
        <f>+'Segment Data 2017-2021'!AC23</f>
        <v>351.7</v>
      </c>
      <c r="CX24" s="31">
        <f>+'Segment Data 2017-2021'!AD23</f>
        <v>0</v>
      </c>
      <c r="CY24" s="84">
        <f>SUM(CU24:CX24)</f>
        <v>1025.0999999999999</v>
      </c>
    </row>
    <row r="25" spans="1:103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</row>
    <row r="26" spans="1:103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  <c r="CU26" s="89" t="s">
        <v>10</v>
      </c>
      <c r="CV26" s="89"/>
      <c r="CW26" s="89"/>
      <c r="CX26" s="89"/>
      <c r="CY26" s="90"/>
    </row>
    <row r="27" spans="1:103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0</v>
      </c>
      <c r="CY27" s="75"/>
    </row>
    <row r="28" spans="1:103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0</v>
      </c>
      <c r="CY28" s="75"/>
    </row>
    <row r="29" spans="1:103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0</v>
      </c>
      <c r="CY29" s="75"/>
    </row>
    <row r="30" spans="1:103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f>+'Balance Sheet'!CI18</f>
        <v>0</v>
      </c>
      <c r="CY30" s="75"/>
    </row>
    <row r="31" spans="1:103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>
        <v>-194.2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0</v>
      </c>
      <c r="CY31" s="75"/>
    </row>
    <row r="32" spans="1:103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2017-2021'!U91</f>
        <v>1102</v>
      </c>
      <c r="CP32" s="31">
        <f>+'Segment Data 2017-2021'!V91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2017-2021'!AB91</f>
        <v>1348.1000000000001</v>
      </c>
      <c r="CW32" s="31">
        <f>+'Segment Data 2017-2021'!AC91</f>
        <v>1226</v>
      </c>
      <c r="CX32" s="31">
        <f>+'Segment Data 2017-2021'!AD91</f>
        <v>0</v>
      </c>
      <c r="CY32" s="75"/>
    </row>
    <row r="33" spans="1:103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</row>
    <row r="34" spans="1:103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</row>
    <row r="35" spans="1:103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</row>
    <row r="36" spans="1:103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0</v>
      </c>
      <c r="CY36" s="75">
        <f>SUM(CU36:CX36)</f>
        <v>23.90000000000002</v>
      </c>
    </row>
    <row r="37" spans="1:103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0</v>
      </c>
      <c r="CY37" s="75">
        <f>SUM(CU37:CX37)</f>
        <v>-108.69999999999999</v>
      </c>
    </row>
    <row r="38" spans="1:103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</row>
    <row r="39" spans="1:103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</row>
    <row r="40" spans="1:103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</row>
    <row r="41" spans="1:103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 t="e">
        <f>+(CX28+CX29)/CX30</f>
        <v>#DIV/0!</v>
      </c>
      <c r="CY41" s="41"/>
    </row>
    <row r="42" spans="1:103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0</v>
      </c>
      <c r="CY42" s="36"/>
    </row>
    <row r="43" spans="1:103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</row>
    <row r="44" spans="1:103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204</v>
      </c>
      <c r="CV44" s="16">
        <v>0.3</v>
      </c>
      <c r="CW44" s="16">
        <v>0.1</v>
      </c>
      <c r="CX44" s="16">
        <v>0</v>
      </c>
      <c r="CY44" s="39">
        <v>0.2</v>
      </c>
    </row>
    <row r="45" spans="1:103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</row>
    <row r="46" spans="1:103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 t="e">
        <f t="shared" si="0"/>
        <v>#DIV/0!</v>
      </c>
      <c r="CY46" s="36"/>
    </row>
    <row r="47" spans="1:103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0</v>
      </c>
      <c r="CY47" s="190"/>
    </row>
    <row r="48" spans="1:103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2"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CU2:CY2"/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Y4" activePane="bottomRight" state="frozen"/>
      <selection activeCell="O4" sqref="O4"/>
      <selection pane="topRight" activeCell="O4" sqref="O4"/>
      <selection pane="bottomLeft" activeCell="O4" sqref="O4"/>
      <selection pane="bottomRight" activeCell="CG3" sqref="CG3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16384" width="9.140625" style="15"/>
  </cols>
  <sheetData>
    <row r="1" spans="1:86" x14ac:dyDescent="0.2">
      <c r="B1" s="93"/>
      <c r="C1" s="288"/>
      <c r="D1" s="288"/>
      <c r="E1" s="288"/>
      <c r="F1" s="288"/>
      <c r="G1" s="93"/>
      <c r="H1" s="288"/>
      <c r="I1" s="288"/>
      <c r="J1" s="288"/>
      <c r="K1" s="288"/>
      <c r="L1" s="93"/>
      <c r="M1" s="288"/>
      <c r="N1" s="288"/>
      <c r="O1" s="288"/>
      <c r="P1" s="288"/>
      <c r="Q1" s="93"/>
      <c r="R1" s="288"/>
      <c r="S1" s="288"/>
      <c r="T1" s="288"/>
      <c r="U1" s="288"/>
      <c r="V1" s="93"/>
      <c r="W1" s="288"/>
      <c r="X1" s="288"/>
      <c r="Y1" s="288"/>
      <c r="Z1" s="288"/>
      <c r="AB1" s="288"/>
      <c r="AC1" s="288"/>
      <c r="AD1" s="288"/>
      <c r="AE1" s="288"/>
      <c r="AG1" s="288"/>
      <c r="AH1" s="288"/>
      <c r="AI1" s="288"/>
      <c r="AJ1" s="288"/>
      <c r="AL1" s="288"/>
      <c r="AM1" s="288"/>
      <c r="AN1" s="288"/>
      <c r="AO1" s="288"/>
      <c r="AQ1" s="288"/>
      <c r="AR1" s="288"/>
      <c r="AS1" s="288"/>
      <c r="AT1" s="288"/>
      <c r="AV1" s="288"/>
      <c r="AW1" s="288"/>
      <c r="AX1" s="288"/>
      <c r="AY1" s="288"/>
      <c r="BA1" s="288"/>
      <c r="BB1" s="288"/>
      <c r="BC1" s="288"/>
      <c r="BD1" s="288"/>
      <c r="BF1" s="288"/>
      <c r="BG1" s="288"/>
      <c r="BH1" s="288"/>
      <c r="BI1" s="288"/>
      <c r="BK1" s="285" t="s">
        <v>167</v>
      </c>
      <c r="BL1" s="285"/>
      <c r="BM1" s="285"/>
      <c r="BN1" s="285"/>
      <c r="BO1" s="285"/>
    </row>
    <row r="2" spans="1:86" x14ac:dyDescent="0.2">
      <c r="A2" s="94" t="s">
        <v>154</v>
      </c>
      <c r="B2" s="95"/>
      <c r="C2" s="286" t="s">
        <v>112</v>
      </c>
      <c r="D2" s="287"/>
      <c r="E2" s="287"/>
      <c r="F2" s="287"/>
      <c r="G2" s="95"/>
      <c r="H2" s="286" t="s">
        <v>113</v>
      </c>
      <c r="I2" s="287"/>
      <c r="J2" s="287"/>
      <c r="K2" s="287"/>
      <c r="L2" s="95"/>
      <c r="M2" s="286" t="s">
        <v>114</v>
      </c>
      <c r="N2" s="287"/>
      <c r="O2" s="287"/>
      <c r="P2" s="287"/>
      <c r="Q2" s="95"/>
      <c r="R2" s="286" t="s">
        <v>115</v>
      </c>
      <c r="S2" s="287"/>
      <c r="T2" s="287"/>
      <c r="U2" s="287"/>
      <c r="V2" s="95"/>
      <c r="W2" s="286" t="s">
        <v>116</v>
      </c>
      <c r="X2" s="287"/>
      <c r="Y2" s="287"/>
      <c r="Z2" s="287"/>
      <c r="AB2" s="286" t="s">
        <v>117</v>
      </c>
      <c r="AC2" s="287"/>
      <c r="AD2" s="287"/>
      <c r="AE2" s="287"/>
      <c r="AG2" s="286" t="s">
        <v>122</v>
      </c>
      <c r="AH2" s="287"/>
      <c r="AI2" s="287"/>
      <c r="AJ2" s="287"/>
      <c r="AL2" s="286" t="s">
        <v>121</v>
      </c>
      <c r="AM2" s="287"/>
      <c r="AN2" s="287"/>
      <c r="AO2" s="287"/>
      <c r="AQ2" s="286" t="s">
        <v>120</v>
      </c>
      <c r="AR2" s="287"/>
      <c r="AS2" s="287"/>
      <c r="AT2" s="287"/>
      <c r="AV2" s="286" t="s">
        <v>119</v>
      </c>
      <c r="AW2" s="287"/>
      <c r="AX2" s="287"/>
      <c r="AY2" s="287"/>
      <c r="BA2" s="286" t="s">
        <v>118</v>
      </c>
      <c r="BB2" s="287"/>
      <c r="BC2" s="287"/>
      <c r="BD2" s="287"/>
      <c r="BF2" s="286" t="s">
        <v>133</v>
      </c>
      <c r="BG2" s="287"/>
      <c r="BH2" s="287"/>
      <c r="BI2" s="287"/>
      <c r="BK2" s="286" t="s">
        <v>161</v>
      </c>
      <c r="BL2" s="287"/>
      <c r="BM2" s="287"/>
      <c r="BN2" s="287"/>
      <c r="BP2" s="286" t="s">
        <v>175</v>
      </c>
      <c r="BQ2" s="287"/>
      <c r="BR2" s="287"/>
      <c r="BS2" s="287"/>
      <c r="BU2" s="286" t="s">
        <v>179</v>
      </c>
      <c r="BV2" s="287"/>
      <c r="BW2" s="287"/>
      <c r="BX2" s="287"/>
      <c r="BZ2" s="286" t="s">
        <v>181</v>
      </c>
      <c r="CA2" s="287"/>
      <c r="CB2" s="287"/>
      <c r="CC2" s="287"/>
      <c r="CE2" s="286" t="s">
        <v>202</v>
      </c>
      <c r="CF2" s="287"/>
      <c r="CG2" s="287"/>
      <c r="CH2" s="287"/>
    </row>
    <row r="3" spans="1:86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  <c r="CE3" s="186" t="s">
        <v>10</v>
      </c>
      <c r="CF3" s="186" t="s">
        <v>11</v>
      </c>
      <c r="CG3" s="186" t="s">
        <v>12</v>
      </c>
      <c r="CH3" s="186" t="s">
        <v>13</v>
      </c>
    </row>
    <row r="4" spans="1:8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</row>
    <row r="5" spans="1:8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</row>
    <row r="6" spans="1:86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0</v>
      </c>
    </row>
    <row r="7" spans="1:86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0</v>
      </c>
    </row>
    <row r="8" spans="1:86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0</v>
      </c>
    </row>
    <row r="9" spans="1:86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0</v>
      </c>
    </row>
    <row r="10" spans="1:8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</row>
    <row r="11" spans="1:86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0</v>
      </c>
    </row>
    <row r="12" spans="1:86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v>0</v>
      </c>
    </row>
    <row r="13" spans="1:86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</row>
    <row r="14" spans="1:86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0</v>
      </c>
    </row>
    <row r="15" spans="1:86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</row>
    <row r="16" spans="1:86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1">SUM(CF11:CF15)</f>
        <v>1043.3</v>
      </c>
      <c r="CG16" s="213">
        <f t="shared" si="1"/>
        <v>1028.2</v>
      </c>
      <c r="CH16" s="214">
        <f t="shared" si="1"/>
        <v>0</v>
      </c>
    </row>
    <row r="17" spans="1:8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</row>
    <row r="18" spans="1:86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2">CF16+CF9</f>
        <v>2405</v>
      </c>
      <c r="CG18" s="206">
        <f t="shared" si="2"/>
        <v>2397.1000000000004</v>
      </c>
      <c r="CH18" s="207">
        <f t="shared" si="2"/>
        <v>0</v>
      </c>
    </row>
    <row r="19" spans="1:8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</row>
    <row r="20" spans="1:86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</row>
    <row r="21" spans="1:86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0</v>
      </c>
    </row>
    <row r="22" spans="1:86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0</v>
      </c>
    </row>
    <row r="23" spans="1:86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</row>
    <row r="24" spans="1:86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3">SUM(CF21:CF23)</f>
        <v>1162</v>
      </c>
      <c r="CG24" s="200">
        <f t="shared" si="3"/>
        <v>1129.3</v>
      </c>
      <c r="CH24" s="201">
        <f t="shared" si="3"/>
        <v>0</v>
      </c>
    </row>
    <row r="25" spans="1:86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v>0</v>
      </c>
    </row>
    <row r="26" spans="1:86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0</v>
      </c>
    </row>
    <row r="27" spans="1:86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0</v>
      </c>
    </row>
    <row r="28" spans="1:86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v>0</v>
      </c>
    </row>
    <row r="29" spans="1:86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</row>
    <row r="30" spans="1:86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4">SUM(CF24:CF29)</f>
        <v>2405</v>
      </c>
      <c r="CG30" s="206">
        <f t="shared" si="4"/>
        <v>2397.1</v>
      </c>
      <c r="CH30" s="207">
        <f t="shared" si="4"/>
        <v>0</v>
      </c>
    </row>
    <row r="31" spans="1:8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</row>
    <row r="32" spans="1:8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</row>
    <row r="33" spans="1:86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</row>
    <row r="34" spans="1:8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</row>
    <row r="35" spans="1:86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</row>
    <row r="36" spans="1:86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</row>
    <row r="37" spans="1:86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</row>
    <row r="38" spans="1:86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0</v>
      </c>
    </row>
    <row r="39" spans="1:86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0</v>
      </c>
    </row>
    <row r="40" spans="1:86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0</v>
      </c>
    </row>
    <row r="41" spans="1:86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</row>
    <row r="42" spans="1:86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</row>
    <row r="43" spans="1:86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</row>
    <row r="44" spans="1:86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</row>
    <row r="45" spans="1:86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</row>
    <row r="46" spans="1:86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</row>
    <row r="47" spans="1:86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1129.2522751677852</v>
      </c>
      <c r="XFD47" s="189"/>
    </row>
    <row r="48" spans="1:86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30"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CE2:CH2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1"/>
  <sheetViews>
    <sheetView showGridLines="0" zoomScale="90" zoomScaleNormal="90" zoomScaleSheetLayoutView="75" workbookViewId="0">
      <pane xSplit="1" ySplit="4" topLeftCell="CI5" activePane="bottomRight" state="frozen"/>
      <selection activeCell="O4" sqref="O4"/>
      <selection pane="topRight" activeCell="O4" sqref="O4"/>
      <selection pane="bottomLeft" activeCell="O4" sqref="O4"/>
      <selection pane="bottomRight" activeCell="CW21" sqref="CW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6384" width="9.140625" style="15"/>
  </cols>
  <sheetData>
    <row r="1" spans="1:103" x14ac:dyDescent="0.2">
      <c r="C1" s="288"/>
      <c r="D1" s="288"/>
      <c r="E1" s="288"/>
      <c r="F1" s="288"/>
      <c r="G1" s="288"/>
      <c r="I1" s="288"/>
      <c r="J1" s="288"/>
      <c r="K1" s="288"/>
      <c r="L1" s="288"/>
      <c r="M1" s="288"/>
      <c r="O1" s="288"/>
      <c r="P1" s="288"/>
      <c r="Q1" s="288"/>
      <c r="R1" s="288"/>
      <c r="S1" s="288"/>
      <c r="U1" s="288"/>
      <c r="V1" s="288"/>
      <c r="W1" s="288"/>
      <c r="X1" s="288"/>
      <c r="Y1" s="288"/>
      <c r="AA1" s="288"/>
      <c r="AB1" s="288"/>
      <c r="AC1" s="288"/>
      <c r="AD1" s="288"/>
      <c r="AE1" s="288"/>
      <c r="AG1" s="288"/>
      <c r="AH1" s="288"/>
      <c r="AI1" s="288"/>
      <c r="AJ1" s="288"/>
      <c r="AK1" s="288"/>
      <c r="AM1" s="288"/>
      <c r="AN1" s="288"/>
      <c r="AO1" s="288"/>
      <c r="AP1" s="288"/>
      <c r="AQ1" s="288"/>
      <c r="AS1" s="288"/>
      <c r="AT1" s="288"/>
      <c r="AU1" s="288"/>
      <c r="AV1" s="288"/>
      <c r="AW1" s="288"/>
      <c r="AY1" s="288"/>
      <c r="AZ1" s="288"/>
      <c r="BA1" s="288"/>
      <c r="BB1" s="288"/>
      <c r="BC1" s="288"/>
      <c r="BE1" s="288"/>
      <c r="BF1" s="288"/>
      <c r="BG1" s="288"/>
      <c r="BH1" s="288"/>
      <c r="BI1" s="288"/>
      <c r="BK1" s="288"/>
      <c r="BL1" s="288"/>
      <c r="BM1" s="288"/>
      <c r="BN1" s="288"/>
      <c r="BO1" s="288"/>
      <c r="BQ1" s="288"/>
      <c r="BR1" s="288"/>
      <c r="BS1" s="288"/>
      <c r="BT1" s="288"/>
      <c r="BU1" s="288"/>
      <c r="BW1" s="288"/>
      <c r="BX1" s="288"/>
      <c r="BY1" s="288"/>
      <c r="BZ1" s="288"/>
      <c r="CA1" s="288"/>
      <c r="CC1" s="288"/>
      <c r="CD1" s="288"/>
      <c r="CE1" s="288"/>
      <c r="CF1" s="288"/>
      <c r="CG1" s="288"/>
      <c r="CI1" s="288"/>
      <c r="CJ1" s="288"/>
      <c r="CK1" s="288"/>
      <c r="CL1" s="288"/>
      <c r="CM1" s="288"/>
    </row>
    <row r="2" spans="1:103" x14ac:dyDescent="0.2">
      <c r="AQ2" s="96"/>
      <c r="AW2" s="96"/>
      <c r="BC2" s="96"/>
      <c r="BI2" s="96"/>
      <c r="BO2" s="96"/>
      <c r="BU2" s="96"/>
      <c r="BW2" s="285"/>
      <c r="BX2" s="285"/>
      <c r="BY2" s="285"/>
      <c r="BZ2" s="285"/>
      <c r="CA2" s="285"/>
      <c r="CC2" s="285"/>
      <c r="CD2" s="285"/>
      <c r="CE2" s="285"/>
      <c r="CF2" s="285"/>
      <c r="CG2" s="285"/>
      <c r="CI2" s="285"/>
      <c r="CJ2" s="285"/>
      <c r="CK2" s="285"/>
      <c r="CL2" s="285"/>
      <c r="CM2" s="285"/>
    </row>
    <row r="3" spans="1:103" s="104" customFormat="1" x14ac:dyDescent="0.2">
      <c r="A3" s="110" t="s">
        <v>154</v>
      </c>
      <c r="C3" s="289" t="s">
        <v>112</v>
      </c>
      <c r="D3" s="290"/>
      <c r="E3" s="290"/>
      <c r="F3" s="290"/>
      <c r="G3" s="290"/>
      <c r="I3" s="289" t="s">
        <v>113</v>
      </c>
      <c r="J3" s="290"/>
      <c r="K3" s="290"/>
      <c r="L3" s="290"/>
      <c r="M3" s="290"/>
      <c r="O3" s="289" t="s">
        <v>114</v>
      </c>
      <c r="P3" s="290"/>
      <c r="Q3" s="290"/>
      <c r="R3" s="290"/>
      <c r="S3" s="290"/>
      <c r="U3" s="289" t="s">
        <v>115</v>
      </c>
      <c r="V3" s="290"/>
      <c r="W3" s="290"/>
      <c r="X3" s="290"/>
      <c r="Y3" s="290"/>
      <c r="AA3" s="289" t="s">
        <v>116</v>
      </c>
      <c r="AB3" s="290"/>
      <c r="AC3" s="290"/>
      <c r="AD3" s="290"/>
      <c r="AE3" s="290"/>
      <c r="AG3" s="289" t="s">
        <v>117</v>
      </c>
      <c r="AH3" s="290"/>
      <c r="AI3" s="290"/>
      <c r="AJ3" s="290"/>
      <c r="AK3" s="290"/>
      <c r="AM3" s="289" t="s">
        <v>122</v>
      </c>
      <c r="AN3" s="290"/>
      <c r="AO3" s="290"/>
      <c r="AP3" s="290"/>
      <c r="AQ3" s="290"/>
      <c r="AS3" s="289" t="s">
        <v>121</v>
      </c>
      <c r="AT3" s="290"/>
      <c r="AU3" s="290"/>
      <c r="AV3" s="290"/>
      <c r="AW3" s="290"/>
      <c r="AY3" s="289" t="s">
        <v>120</v>
      </c>
      <c r="AZ3" s="290"/>
      <c r="BA3" s="290"/>
      <c r="BB3" s="290"/>
      <c r="BC3" s="290"/>
      <c r="BE3" s="289" t="s">
        <v>119</v>
      </c>
      <c r="BF3" s="290"/>
      <c r="BG3" s="290"/>
      <c r="BH3" s="290"/>
      <c r="BI3" s="290"/>
      <c r="BK3" s="289" t="s">
        <v>118</v>
      </c>
      <c r="BL3" s="290"/>
      <c r="BM3" s="290"/>
      <c r="BN3" s="290"/>
      <c r="BO3" s="290"/>
      <c r="BQ3" s="289" t="s">
        <v>133</v>
      </c>
      <c r="BR3" s="290"/>
      <c r="BS3" s="290"/>
      <c r="BT3" s="290"/>
      <c r="BU3" s="290"/>
      <c r="BW3" s="289" t="s">
        <v>161</v>
      </c>
      <c r="BX3" s="290"/>
      <c r="BY3" s="290"/>
      <c r="BZ3" s="290"/>
      <c r="CA3" s="290"/>
      <c r="CC3" s="289" t="s">
        <v>175</v>
      </c>
      <c r="CD3" s="290"/>
      <c r="CE3" s="290"/>
      <c r="CF3" s="290"/>
      <c r="CG3" s="290"/>
      <c r="CI3" s="289" t="s">
        <v>179</v>
      </c>
      <c r="CJ3" s="290"/>
      <c r="CK3" s="290"/>
      <c r="CL3" s="290"/>
      <c r="CM3" s="290"/>
      <c r="CO3" s="289" t="s">
        <v>181</v>
      </c>
      <c r="CP3" s="290"/>
      <c r="CQ3" s="290"/>
      <c r="CR3" s="290"/>
      <c r="CS3" s="290"/>
      <c r="CU3" s="289" t="s">
        <v>202</v>
      </c>
      <c r="CV3" s="290"/>
      <c r="CW3" s="290"/>
      <c r="CX3" s="290"/>
      <c r="CY3" s="290"/>
    </row>
    <row r="4" spans="1:103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  <c r="CU4" s="186" t="s">
        <v>10</v>
      </c>
      <c r="CV4" s="186" t="s">
        <v>11</v>
      </c>
      <c r="CW4" s="186" t="s">
        <v>12</v>
      </c>
      <c r="CX4" s="186" t="s">
        <v>13</v>
      </c>
      <c r="CY4" s="186" t="s">
        <v>14</v>
      </c>
    </row>
    <row r="5" spans="1:103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</row>
    <row r="6" spans="1:103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0</v>
      </c>
      <c r="CY6" s="39">
        <f>SUM(CU6:CX6)</f>
        <v>106.7</v>
      </c>
    </row>
    <row r="7" spans="1:103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0</v>
      </c>
      <c r="CY7" s="39">
        <f>SUM(CU7:CX7)</f>
        <v>-11.4</v>
      </c>
    </row>
    <row r="8" spans="1:103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</row>
    <row r="9" spans="1:103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</row>
    <row r="10" spans="1:103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0</v>
      </c>
      <c r="CY10" s="39">
        <f>SUM(CU10:CX10)</f>
        <v>-71.399999999999991</v>
      </c>
    </row>
    <row r="11" spans="1:103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0</v>
      </c>
      <c r="CY11" s="113">
        <f>SUM(CY6:CY10)</f>
        <v>23.900000000000006</v>
      </c>
    </row>
    <row r="12" spans="1:103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</row>
    <row r="13" spans="1:103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1">SUM(BW13:BZ13)</f>
        <v>-767.7</v>
      </c>
      <c r="CD13" s="16"/>
      <c r="CE13" s="16"/>
      <c r="CF13" s="17"/>
      <c r="CG13" s="39">
        <f t="shared" ref="CG13:CG18" si="2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3">SUM(CI13:CL13)</f>
        <v>2.2000000000000002</v>
      </c>
      <c r="CP13" s="16"/>
      <c r="CQ13" s="16"/>
      <c r="CR13" s="17"/>
      <c r="CS13" s="39">
        <f t="shared" ref="CS13:CS18" si="4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5">SUM(CU13:CX13)</f>
        <v>2.1</v>
      </c>
    </row>
    <row r="14" spans="1:103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1"/>
        <v>379.8</v>
      </c>
      <c r="CD14" s="16"/>
      <c r="CE14" s="16"/>
      <c r="CF14" s="17"/>
      <c r="CG14" s="39">
        <f t="shared" si="2"/>
        <v>0</v>
      </c>
      <c r="CJ14" s="16"/>
      <c r="CK14" s="16"/>
      <c r="CL14" s="17"/>
      <c r="CM14" s="39">
        <f t="shared" si="3"/>
        <v>0</v>
      </c>
      <c r="CP14" s="16"/>
      <c r="CQ14" s="16"/>
      <c r="CR14" s="17"/>
      <c r="CS14" s="39">
        <f t="shared" si="4"/>
        <v>0</v>
      </c>
      <c r="CY14" s="39">
        <f t="shared" si="5"/>
        <v>0</v>
      </c>
    </row>
    <row r="15" spans="1:103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1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2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3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4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0</v>
      </c>
      <c r="CY15" s="39">
        <f t="shared" si="5"/>
        <v>-108.69999999999999</v>
      </c>
    </row>
    <row r="16" spans="1:103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1"/>
        <v>0</v>
      </c>
      <c r="CD16" s="16"/>
      <c r="CE16" s="16"/>
      <c r="CF16" s="17"/>
      <c r="CG16" s="39">
        <f t="shared" si="2"/>
        <v>0</v>
      </c>
      <c r="CJ16" s="16"/>
      <c r="CK16" s="16"/>
      <c r="CL16" s="17"/>
      <c r="CM16" s="39">
        <f t="shared" si="3"/>
        <v>0</v>
      </c>
      <c r="CP16" s="16"/>
      <c r="CQ16" s="16"/>
      <c r="CR16" s="17"/>
      <c r="CS16" s="39">
        <f t="shared" si="4"/>
        <v>0</v>
      </c>
      <c r="CY16" s="39">
        <f t="shared" si="5"/>
        <v>0</v>
      </c>
    </row>
    <row r="17" spans="1:103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1"/>
        <v>0</v>
      </c>
      <c r="CD17" s="16"/>
      <c r="CE17" s="16"/>
      <c r="CF17" s="17"/>
      <c r="CG17" s="39">
        <f t="shared" si="2"/>
        <v>0</v>
      </c>
      <c r="CJ17" s="16"/>
      <c r="CK17" s="16"/>
      <c r="CL17" s="17"/>
      <c r="CM17" s="39">
        <f t="shared" si="3"/>
        <v>0</v>
      </c>
      <c r="CP17" s="16"/>
      <c r="CQ17" s="16"/>
      <c r="CR17" s="17"/>
      <c r="CS17" s="39">
        <f t="shared" si="4"/>
        <v>0</v>
      </c>
      <c r="CY17" s="39">
        <f t="shared" si="5"/>
        <v>0</v>
      </c>
    </row>
    <row r="18" spans="1:103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1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2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3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4"/>
        <v>-42.3</v>
      </c>
      <c r="CU18" s="104">
        <v>-8.8000000000000007</v>
      </c>
      <c r="CV18" s="104">
        <v>-8</v>
      </c>
      <c r="CW18" s="104">
        <v>-9.1999999999999993</v>
      </c>
      <c r="CX18" s="104">
        <v>0</v>
      </c>
      <c r="CY18" s="39">
        <f t="shared" si="5"/>
        <v>-26</v>
      </c>
    </row>
    <row r="19" spans="1:103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6">SUM(CV13:CV18)</f>
        <v>-55.7</v>
      </c>
      <c r="CW19" s="112">
        <f t="shared" si="6"/>
        <v>-47.3</v>
      </c>
      <c r="CX19" s="112">
        <f t="shared" si="6"/>
        <v>0</v>
      </c>
      <c r="CY19" s="113">
        <f>SUM(CY13:CY18)</f>
        <v>-132.6</v>
      </c>
    </row>
    <row r="20" spans="1:103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</row>
    <row r="21" spans="1:103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7">CV11+CV19</f>
        <v>-155.30000000000001</v>
      </c>
      <c r="CW21" s="96">
        <f t="shared" si="7"/>
        <v>98.500000000000014</v>
      </c>
      <c r="CX21" s="96">
        <f t="shared" si="7"/>
        <v>0</v>
      </c>
      <c r="CY21" s="39">
        <f>CY11+CY19</f>
        <v>-108.69999999999999</v>
      </c>
    </row>
  </sheetData>
  <mergeCells count="35">
    <mergeCell ref="CC3:CG3"/>
    <mergeCell ref="BW2:CA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CC2:CG2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S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E6" sqref="AE6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16384" width="9.140625" style="2"/>
  </cols>
  <sheetData>
    <row r="1" spans="1:31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</row>
    <row r="2" spans="1:31" x14ac:dyDescent="0.2">
      <c r="A2" s="1" t="s">
        <v>154</v>
      </c>
      <c r="C2" s="283">
        <v>2017</v>
      </c>
      <c r="D2" s="283"/>
      <c r="E2" s="283"/>
      <c r="F2" s="283"/>
      <c r="G2" s="283"/>
      <c r="I2" s="283">
        <v>2018</v>
      </c>
      <c r="J2" s="283"/>
      <c r="K2" s="283"/>
      <c r="L2" s="283"/>
      <c r="M2" s="283"/>
      <c r="O2" s="283">
        <v>2019</v>
      </c>
      <c r="P2" s="283"/>
      <c r="Q2" s="283"/>
      <c r="R2" s="283"/>
      <c r="S2" s="283"/>
      <c r="U2" s="283">
        <v>2020</v>
      </c>
      <c r="V2" s="283"/>
      <c r="W2" s="283"/>
      <c r="X2" s="283"/>
      <c r="Y2" s="283"/>
      <c r="AA2" s="283">
        <v>2021</v>
      </c>
      <c r="AB2" s="283"/>
      <c r="AC2" s="283"/>
      <c r="AD2" s="283"/>
      <c r="AE2" s="283"/>
    </row>
    <row r="3" spans="1:31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</row>
    <row r="4" spans="1:31" s="162" customFormat="1" x14ac:dyDescent="0.2">
      <c r="G4" s="174"/>
      <c r="M4" s="174"/>
      <c r="S4" s="174"/>
      <c r="Y4" s="174"/>
      <c r="AE4" s="174"/>
    </row>
    <row r="5" spans="1:31" x14ac:dyDescent="0.2">
      <c r="A5" s="5" t="s">
        <v>183</v>
      </c>
      <c r="G5" s="36"/>
      <c r="M5" s="36"/>
      <c r="S5" s="36"/>
      <c r="Y5" s="36"/>
      <c r="AE5" s="36"/>
    </row>
    <row r="6" spans="1:31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0</v>
      </c>
      <c r="AE6" s="75">
        <f>SUM(AA6:AD6)</f>
        <v>591.59999999999991</v>
      </c>
    </row>
    <row r="7" spans="1:31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0</v>
      </c>
      <c r="AE7" s="75">
        <f>SUM(AA7:AD7)</f>
        <v>666.09999999999991</v>
      </c>
    </row>
    <row r="8" spans="1:31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0</v>
      </c>
      <c r="AE8" s="75">
        <f>SUM(AA8:AD8)</f>
        <v>157</v>
      </c>
    </row>
    <row r="9" spans="1:31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0</v>
      </c>
      <c r="AE9" s="88">
        <f>SUM(AA9:AD9)</f>
        <v>-23</v>
      </c>
    </row>
    <row r="10" spans="1:31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0</v>
      </c>
      <c r="AE10" s="80">
        <f>+SUM(AE6:AE9)</f>
        <v>1391.6999999999998</v>
      </c>
    </row>
    <row r="11" spans="1:31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4">SUM(U11:X11)</f>
        <v>69.900000000000006</v>
      </c>
      <c r="AA11" s="31">
        <v>15.7</v>
      </c>
      <c r="AB11" s="31">
        <v>18.3</v>
      </c>
      <c r="AC11" s="31">
        <v>18.5</v>
      </c>
      <c r="AD11" s="122">
        <v>0</v>
      </c>
      <c r="AE11" s="75">
        <f t="shared" ref="AE11:AE12" si="15">SUM(AA11:AD11)</f>
        <v>52.5</v>
      </c>
    </row>
    <row r="12" spans="1:31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4"/>
        <v>-2.1999999999999997</v>
      </c>
      <c r="AA12" s="31">
        <v>-0.1</v>
      </c>
      <c r="AB12" s="31">
        <v>-0.7</v>
      </c>
      <c r="AC12" s="31">
        <v>0</v>
      </c>
      <c r="AD12" s="122">
        <v>0</v>
      </c>
      <c r="AE12" s="75">
        <f t="shared" si="15"/>
        <v>-0.79999999999999993</v>
      </c>
    </row>
    <row r="13" spans="1:31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6">+SUM(D10:D12)</f>
        <v>401.5</v>
      </c>
      <c r="E13" s="79">
        <f t="shared" si="16"/>
        <v>407.8</v>
      </c>
      <c r="F13" s="132">
        <f t="shared" si="16"/>
        <v>388.70000000000005</v>
      </c>
      <c r="G13" s="80">
        <f t="shared" si="16"/>
        <v>1479.3000000000002</v>
      </c>
      <c r="H13" s="82"/>
      <c r="I13" s="79">
        <f t="shared" ref="I13:M13" si="17">+SUM(I10:I12)</f>
        <v>363.5</v>
      </c>
      <c r="J13" s="79">
        <f t="shared" si="17"/>
        <v>424.70000000000005</v>
      </c>
      <c r="K13" s="79">
        <f t="shared" si="17"/>
        <v>381.79999999999995</v>
      </c>
      <c r="L13" s="132">
        <f t="shared" si="17"/>
        <v>331.59999999999991</v>
      </c>
      <c r="M13" s="80">
        <f t="shared" si="17"/>
        <v>1501.6000000000001</v>
      </c>
      <c r="N13" s="82"/>
      <c r="O13" s="79">
        <f t="shared" ref="O13:R13" si="18">+SUM(O10:O12)</f>
        <v>294.29999999999995</v>
      </c>
      <c r="P13" s="79">
        <f t="shared" si="18"/>
        <v>355.40000000000003</v>
      </c>
      <c r="Q13" s="79">
        <f t="shared" si="18"/>
        <v>325.3</v>
      </c>
      <c r="R13" s="132">
        <f t="shared" si="18"/>
        <v>367.39999999999992</v>
      </c>
      <c r="S13" s="80">
        <f>+SUM(S10:S12)</f>
        <v>1342.3999999999996</v>
      </c>
      <c r="U13" s="79">
        <f t="shared" ref="U13:Y13" si="19">+SUM(U10:U12)</f>
        <v>331.09999999999997</v>
      </c>
      <c r="V13" s="79">
        <f t="shared" si="19"/>
        <v>372.40000000000003</v>
      </c>
      <c r="W13" s="79">
        <f t="shared" si="19"/>
        <v>393.09999999999997</v>
      </c>
      <c r="X13" s="79">
        <f t="shared" si="19"/>
        <v>373.59999999999997</v>
      </c>
      <c r="Y13" s="80">
        <f t="shared" si="19"/>
        <v>1470.2</v>
      </c>
      <c r="AA13" s="79">
        <f t="shared" ref="AA13:AE13" si="20">+SUM(AA10:AA12)</f>
        <v>429.59999999999997</v>
      </c>
      <c r="AB13" s="79">
        <f t="shared" ref="AB13:AD13" si="21">+SUM(AB10:AB12)</f>
        <v>515.6</v>
      </c>
      <c r="AC13" s="79">
        <f t="shared" si="21"/>
        <v>498.2</v>
      </c>
      <c r="AD13" s="79">
        <f t="shared" si="21"/>
        <v>0</v>
      </c>
      <c r="AE13" s="80">
        <f t="shared" si="20"/>
        <v>1443.3999999999999</v>
      </c>
    </row>
    <row r="14" spans="1:31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</row>
    <row r="15" spans="1:31" ht="12.75" customHeight="1" x14ac:dyDescent="0.2">
      <c r="A15" s="5" t="s">
        <v>197</v>
      </c>
      <c r="G15" s="36"/>
      <c r="H15" s="31"/>
      <c r="M15" s="36"/>
      <c r="N15" s="31"/>
      <c r="S15" s="36"/>
      <c r="Y15" s="36"/>
      <c r="AE15" s="36"/>
    </row>
    <row r="16" spans="1:31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0</v>
      </c>
      <c r="AE16" s="75">
        <f>SUM(AA16:AD16)</f>
        <v>501.29999999999995</v>
      </c>
    </row>
    <row r="17" spans="1:31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2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3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4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5">SUM(U17:X17)</f>
        <v>393.70000000000005</v>
      </c>
      <c r="AA17" s="31">
        <v>95.8</v>
      </c>
      <c r="AB17" s="31">
        <v>123.6</v>
      </c>
      <c r="AC17" s="31">
        <v>118.4</v>
      </c>
      <c r="AD17" s="122">
        <v>0</v>
      </c>
      <c r="AE17" s="75">
        <f t="shared" ref="AE17:AE19" si="26">SUM(AA17:AD17)</f>
        <v>337.79999999999995</v>
      </c>
    </row>
    <row r="18" spans="1:31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2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3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4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5"/>
        <v>141.30000000000001</v>
      </c>
      <c r="AA18" s="31">
        <v>46.1</v>
      </c>
      <c r="AB18" s="31">
        <v>65.2</v>
      </c>
      <c r="AC18" s="31">
        <v>45.5</v>
      </c>
      <c r="AD18" s="122">
        <v>0</v>
      </c>
      <c r="AE18" s="75">
        <f t="shared" si="26"/>
        <v>156.80000000000001</v>
      </c>
    </row>
    <row r="19" spans="1:31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2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3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4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5"/>
        <v>-26.5</v>
      </c>
      <c r="AA19" s="77">
        <v>-6.4</v>
      </c>
      <c r="AB19" s="77">
        <v>-7.3</v>
      </c>
      <c r="AC19" s="77">
        <v>-8.8000000000000007</v>
      </c>
      <c r="AD19" s="238">
        <v>0</v>
      </c>
      <c r="AE19" s="78">
        <f t="shared" si="26"/>
        <v>-22.5</v>
      </c>
    </row>
    <row r="20" spans="1:31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7">+SUM(D16:D19)</f>
        <v>288.09999999999997</v>
      </c>
      <c r="E20" s="79">
        <f t="shared" ref="E20" si="28">+SUM(E16:E19)</f>
        <v>303.2</v>
      </c>
      <c r="F20" s="132">
        <f t="shared" ref="F20" si="29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0">+SUM(J16:J19)</f>
        <v>306.40000000000003</v>
      </c>
      <c r="K20" s="79">
        <f t="shared" ref="K20" si="31">+SUM(K16:K19)</f>
        <v>286.90000000000003</v>
      </c>
      <c r="L20" s="132">
        <f t="shared" ref="L20" si="32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3">+SUM(P16:P19)</f>
        <v>245</v>
      </c>
      <c r="Q20" s="79">
        <f t="shared" ref="Q20" si="34">+SUM(Q16:Q19)</f>
        <v>232.39999999999998</v>
      </c>
      <c r="R20" s="132">
        <f t="shared" ref="R20" si="35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6">+SUM(AB16:AB19)</f>
        <v>344.19999999999993</v>
      </c>
      <c r="AC20" s="79">
        <f t="shared" si="36"/>
        <v>333.2</v>
      </c>
      <c r="AD20" s="79">
        <f t="shared" si="36"/>
        <v>0</v>
      </c>
      <c r="AE20" s="80">
        <f>+SUM(AE16:AE19)</f>
        <v>973.39999999999986</v>
      </c>
    </row>
    <row r="21" spans="1:31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7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8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9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0">SUM(U21:X21)</f>
        <v>69.900000000000006</v>
      </c>
      <c r="AA21" s="127">
        <v>15.7</v>
      </c>
      <c r="AB21" s="127">
        <v>18.3</v>
      </c>
      <c r="AC21" s="127">
        <v>18.5</v>
      </c>
      <c r="AD21" s="130">
        <v>0</v>
      </c>
      <c r="AE21" s="88">
        <f t="shared" ref="AE21:AE22" si="41">SUM(AA21:AD21)</f>
        <v>52.5</v>
      </c>
    </row>
    <row r="22" spans="1:31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7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8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9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0"/>
        <v>-2.1999999999999997</v>
      </c>
      <c r="AA22" s="31">
        <v>-0.1</v>
      </c>
      <c r="AB22" s="31">
        <v>-0.7</v>
      </c>
      <c r="AC22" s="31">
        <v>0</v>
      </c>
      <c r="AD22" s="122">
        <v>0</v>
      </c>
      <c r="AE22" s="75">
        <f t="shared" si="41"/>
        <v>-0.79999999999999993</v>
      </c>
    </row>
    <row r="23" spans="1:31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42">+SUM(D20:D22)</f>
        <v>299.29999999999995</v>
      </c>
      <c r="E23" s="79">
        <f t="shared" ref="E23" si="43">+SUM(E20:E22)</f>
        <v>314.39999999999998</v>
      </c>
      <c r="F23" s="132">
        <f t="shared" ref="F23" si="44">+SUM(F20:F22)</f>
        <v>302.00000000000006</v>
      </c>
      <c r="G23" s="80">
        <f t="shared" ref="G23" si="45">+SUM(G20:G22)</f>
        <v>1108.4000000000001</v>
      </c>
      <c r="H23" s="82"/>
      <c r="I23" s="79">
        <f t="shared" ref="I23" si="46">+SUM(I20:I22)</f>
        <v>266.89999999999998</v>
      </c>
      <c r="J23" s="79">
        <f t="shared" ref="J23" si="47">+SUM(J20:J22)</f>
        <v>324.00000000000006</v>
      </c>
      <c r="K23" s="79">
        <f t="shared" ref="K23" si="48">+SUM(K20:K22)</f>
        <v>301.60000000000002</v>
      </c>
      <c r="L23" s="132">
        <f t="shared" ref="L23" si="49">+SUM(L20:L22)</f>
        <v>254.60000000000002</v>
      </c>
      <c r="M23" s="80">
        <f t="shared" ref="M23" si="50">+SUM(M20:M22)</f>
        <v>1147.0999999999999</v>
      </c>
      <c r="N23" s="82"/>
      <c r="O23" s="79">
        <f t="shared" ref="O23" si="51">+SUM(O20:O22)</f>
        <v>219.9</v>
      </c>
      <c r="P23" s="79">
        <f t="shared" ref="P23" si="52">+SUM(P20:P22)</f>
        <v>262.59999999999997</v>
      </c>
      <c r="Q23" s="79">
        <f t="shared" ref="Q23" si="53">+SUM(Q20:Q22)</f>
        <v>249.09999999999997</v>
      </c>
      <c r="R23" s="132">
        <f t="shared" ref="R23" si="54">+SUM(R20:R22)</f>
        <v>287.70000000000005</v>
      </c>
      <c r="S23" s="80">
        <f>+SUM(S20:S22)</f>
        <v>1019.3000000000002</v>
      </c>
      <c r="U23" s="79">
        <f t="shared" ref="U23:X23" si="55">+SUM(U20:U22)</f>
        <v>252.99999999999997</v>
      </c>
      <c r="V23" s="79">
        <f t="shared" si="55"/>
        <v>291</v>
      </c>
      <c r="W23" s="79">
        <f t="shared" si="55"/>
        <v>316.7</v>
      </c>
      <c r="X23" s="79">
        <f t="shared" si="55"/>
        <v>293.99999999999989</v>
      </c>
      <c r="Y23" s="80">
        <f t="shared" ref="Y23" si="56">+SUM(Y20:Y22)</f>
        <v>1154.7</v>
      </c>
      <c r="AA23" s="79">
        <f t="shared" ref="AA23:AE23" si="57">+SUM(AA20:AA22)</f>
        <v>311.60000000000002</v>
      </c>
      <c r="AB23" s="79">
        <f t="shared" ref="AB23:AD23" si="58">+SUM(AB20:AB22)</f>
        <v>361.79999999999995</v>
      </c>
      <c r="AC23" s="79">
        <f t="shared" si="58"/>
        <v>351.7</v>
      </c>
      <c r="AD23" s="79">
        <f t="shared" si="58"/>
        <v>0</v>
      </c>
      <c r="AE23" s="80">
        <f t="shared" si="57"/>
        <v>1025.0999999999999</v>
      </c>
    </row>
    <row r="24" spans="1:31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</row>
    <row r="25" spans="1:31" ht="12.75" customHeight="1" x14ac:dyDescent="0.2">
      <c r="A25" s="5" t="s">
        <v>188</v>
      </c>
      <c r="G25" s="36"/>
      <c r="M25" s="36"/>
      <c r="N25"/>
      <c r="S25" s="36"/>
      <c r="Y25" s="36"/>
      <c r="AE25" s="36"/>
    </row>
    <row r="26" spans="1:31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0</v>
      </c>
      <c r="AE26" s="75">
        <f>SUM(AA26:AD26)</f>
        <v>77.099999999999994</v>
      </c>
    </row>
    <row r="27" spans="1:31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9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0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1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2">SUM(U27:X27)</f>
        <v>14.5</v>
      </c>
      <c r="AA27" s="31">
        <v>5.5</v>
      </c>
      <c r="AB27" s="31">
        <v>7.6</v>
      </c>
      <c r="AC27" s="31">
        <v>9</v>
      </c>
      <c r="AD27" s="122">
        <v>0</v>
      </c>
      <c r="AE27" s="75">
        <f t="shared" ref="AE27:AE29" si="63">SUM(AA27:AD27)</f>
        <v>22.1</v>
      </c>
    </row>
    <row r="28" spans="1:31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9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0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1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2"/>
        <v>15.2</v>
      </c>
      <c r="AA28" s="31">
        <v>7.9</v>
      </c>
      <c r="AB28" s="31">
        <v>14.5</v>
      </c>
      <c r="AC28" s="31">
        <v>4.5</v>
      </c>
      <c r="AD28" s="122">
        <v>0</v>
      </c>
      <c r="AE28" s="75">
        <f t="shared" si="63"/>
        <v>26.9</v>
      </c>
    </row>
    <row r="29" spans="1:31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9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0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1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2"/>
        <v>-8.8999999999999986</v>
      </c>
      <c r="AA29" s="77">
        <v>-2.7</v>
      </c>
      <c r="AB29" s="77">
        <v>-2.7</v>
      </c>
      <c r="AC29" s="77">
        <v>-3.3</v>
      </c>
      <c r="AD29" s="238">
        <v>0</v>
      </c>
      <c r="AE29" s="78">
        <f t="shared" si="63"/>
        <v>-8.6999999999999993</v>
      </c>
    </row>
    <row r="30" spans="1:31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64">+SUM(D26:D29)</f>
        <v>42.9</v>
      </c>
      <c r="E30" s="79">
        <f t="shared" ref="E30" si="65">+SUM(E26:E29)</f>
        <v>43.8</v>
      </c>
      <c r="F30" s="132">
        <f t="shared" ref="F30" si="66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67">+SUM(J26:J29)</f>
        <v>32.1</v>
      </c>
      <c r="K30" s="79">
        <f t="shared" ref="K30" si="68">+SUM(K26:K29)</f>
        <v>26.1</v>
      </c>
      <c r="L30" s="132">
        <f t="shared" ref="L30" si="69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0">+SUM(P26:P29)</f>
        <v>9.3999999999999986</v>
      </c>
      <c r="Q30" s="79">
        <f t="shared" ref="Q30" si="71">+SUM(Q26:Q29)</f>
        <v>6.8999999999999995</v>
      </c>
      <c r="R30" s="132">
        <f t="shared" ref="R30" si="72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3">+SUM(AB26:AB29)</f>
        <v>42.4</v>
      </c>
      <c r="AC30" s="79">
        <f t="shared" si="73"/>
        <v>44.800000000000004</v>
      </c>
      <c r="AD30" s="79">
        <f t="shared" si="73"/>
        <v>0</v>
      </c>
      <c r="AE30" s="80">
        <f>+SUM(AE26:AE29)</f>
        <v>117.39999999999999</v>
      </c>
    </row>
    <row r="31" spans="1:31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7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7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76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77">SUM(U31:X31)</f>
        <v>2.6</v>
      </c>
      <c r="AA31" s="31">
        <v>-1.2</v>
      </c>
      <c r="AB31" s="31">
        <v>0</v>
      </c>
      <c r="AC31" s="31">
        <v>3.2</v>
      </c>
      <c r="AD31" s="122">
        <v>0</v>
      </c>
      <c r="AE31" s="75">
        <f t="shared" ref="AE31:AE32" si="78">SUM(AA31:AD31)</f>
        <v>2</v>
      </c>
    </row>
    <row r="32" spans="1:31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7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7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76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77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78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79">+SUM(D30:D32)</f>
        <v>43.6</v>
      </c>
      <c r="E33" s="79">
        <f t="shared" ref="E33" si="80">+SUM(E30:E32)</f>
        <v>43</v>
      </c>
      <c r="F33" s="132">
        <f t="shared" ref="F33" si="81">+SUM(F30:F32)</f>
        <v>39.5</v>
      </c>
      <c r="G33" s="80">
        <f t="shared" ref="G33" si="82">+SUM(G30:G32)</f>
        <v>141.80000000000001</v>
      </c>
      <c r="H33" s="82"/>
      <c r="I33" s="79">
        <f t="shared" ref="I33" si="83">+SUM(I30:I32)</f>
        <v>18.899999999999999</v>
      </c>
      <c r="J33" s="79">
        <f t="shared" ref="J33" si="84">+SUM(J30:J32)</f>
        <v>33.1</v>
      </c>
      <c r="K33" s="79">
        <f t="shared" ref="K33" si="85">+SUM(K30:K32)</f>
        <v>27.6</v>
      </c>
      <c r="L33" s="132">
        <f t="shared" ref="L33" si="86">+SUM(L30:L32)</f>
        <v>-0.30000000000000038</v>
      </c>
      <c r="M33" s="80">
        <f t="shared" ref="M33" si="87">+SUM(M30:M32)</f>
        <v>79.3</v>
      </c>
      <c r="N33" s="82"/>
      <c r="O33" s="79">
        <f t="shared" ref="O33" si="88">+SUM(O30:O32)</f>
        <v>-2.8000000000000003</v>
      </c>
      <c r="P33" s="79">
        <f t="shared" ref="P33" si="89">+SUM(P30:P32)</f>
        <v>13.299999999999999</v>
      </c>
      <c r="Q33" s="79">
        <f t="shared" ref="Q33" si="90">+SUM(Q30:Q32)</f>
        <v>10.799999999999999</v>
      </c>
      <c r="R33" s="132">
        <f t="shared" ref="R33" si="91">+SUM(R30:R32)</f>
        <v>8.3999999999999968</v>
      </c>
      <c r="S33" s="80">
        <f>+SUM(S30:S32)</f>
        <v>29.699999999999996</v>
      </c>
      <c r="U33" s="79">
        <f t="shared" ref="U33:X33" si="92">+SUM(U30:U32)</f>
        <v>8.3999999999999986</v>
      </c>
      <c r="V33" s="79">
        <f t="shared" si="92"/>
        <v>15.2</v>
      </c>
      <c r="W33" s="79">
        <f t="shared" si="92"/>
        <v>22.4</v>
      </c>
      <c r="X33" s="79">
        <f t="shared" si="92"/>
        <v>13.3</v>
      </c>
      <c r="Y33" s="80">
        <f t="shared" ref="Y33" si="93">+SUM(Y30:Y32)</f>
        <v>59.3</v>
      </c>
      <c r="AA33" s="79">
        <f t="shared" ref="AA33:AE33" si="94">+SUM(AA30:AA32)</f>
        <v>29</v>
      </c>
      <c r="AB33" s="79">
        <f t="shared" ref="AB33:AD33" si="95">+SUM(AB30:AB32)</f>
        <v>42.4</v>
      </c>
      <c r="AC33" s="79">
        <f t="shared" si="95"/>
        <v>48.000000000000007</v>
      </c>
      <c r="AD33" s="79">
        <f t="shared" si="95"/>
        <v>0</v>
      </c>
      <c r="AE33" s="80">
        <f t="shared" si="94"/>
        <v>119.39999999999999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96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97">+AB30+AB35</f>
        <v>42.4</v>
      </c>
      <c r="AC38" s="227">
        <f t="shared" si="97"/>
        <v>30.300000000000004</v>
      </c>
      <c r="AD38" s="227">
        <f t="shared" si="97"/>
        <v>0</v>
      </c>
      <c r="AE38" s="75">
        <f>SUM(AA38:AD38)</f>
        <v>104.70000000000002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98">+AB31</f>
        <v>0</v>
      </c>
      <c r="AC39" s="210">
        <f t="shared" si="98"/>
        <v>3.2</v>
      </c>
      <c r="AD39" s="210">
        <f t="shared" si="98"/>
        <v>0</v>
      </c>
      <c r="AE39" s="88">
        <f>SUM(AA39:AD39)</f>
        <v>2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99">+SUM(AB38:AB39)</f>
        <v>42.4</v>
      </c>
      <c r="AC40" s="79">
        <f t="shared" si="99"/>
        <v>33.500000000000007</v>
      </c>
      <c r="AD40" s="79">
        <f t="shared" si="99"/>
        <v>0</v>
      </c>
      <c r="AE40" s="80">
        <f>+SUM(AE38:AE39)</f>
        <v>106.70000000000002</v>
      </c>
    </row>
    <row r="41" spans="1:144" ht="12.75" customHeight="1" x14ac:dyDescent="0.2">
      <c r="G41" s="54"/>
      <c r="M41" s="54"/>
      <c r="S41" s="54"/>
      <c r="Y41" s="54"/>
      <c r="AE41" s="54"/>
    </row>
    <row r="42" spans="1:144" ht="12.75" customHeight="1" x14ac:dyDescent="0.2">
      <c r="A42" s="5" t="s">
        <v>190</v>
      </c>
      <c r="G42" s="54"/>
      <c r="M42" s="54"/>
      <c r="S42" s="54"/>
      <c r="Y42" s="54"/>
      <c r="AE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0</v>
      </c>
      <c r="AE43" s="75">
        <f>SUM(AA43:AD43)</f>
        <v>30.2</v>
      </c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0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1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02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03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0</v>
      </c>
      <c r="AE44" s="75">
        <f t="shared" ref="AE44:AE46" si="104">SUM(AA44:AD44)</f>
        <v>9.4</v>
      </c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0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1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02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03"/>
        <v>10.5</v>
      </c>
      <c r="Z45" s="3"/>
      <c r="AA45" s="31">
        <v>6.9</v>
      </c>
      <c r="AB45" s="31">
        <v>13.4</v>
      </c>
      <c r="AC45" s="31">
        <v>3.3</v>
      </c>
      <c r="AD45" s="122">
        <v>0</v>
      </c>
      <c r="AE45" s="75">
        <f t="shared" si="104"/>
        <v>23.6</v>
      </c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0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1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02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03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0</v>
      </c>
      <c r="AE46" s="78">
        <f t="shared" si="104"/>
        <v>-12.1</v>
      </c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105">+SUM(D43:D46)</f>
        <v>24.600000000000005</v>
      </c>
      <c r="E47" s="79">
        <f t="shared" ref="E47" si="106">+SUM(E43:E46)</f>
        <v>20.8</v>
      </c>
      <c r="F47" s="132">
        <f t="shared" ref="F47" si="107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08">+SUM(J43:J46)</f>
        <v>12.8</v>
      </c>
      <c r="K47" s="79">
        <f t="shared" ref="K47" si="109">+SUM(K43:K46)</f>
        <v>6.799999999999998</v>
      </c>
      <c r="L47" s="132">
        <f t="shared" ref="L47" si="110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11">+SUM(P43:P46)</f>
        <v>-10.899999999999999</v>
      </c>
      <c r="Q47" s="79">
        <f t="shared" ref="Q47" si="112">+SUM(Q43:Q46)</f>
        <v>-13.899999999999999</v>
      </c>
      <c r="R47" s="132">
        <f t="shared" ref="R47" si="113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14">+SUM(AB43:AB46)</f>
        <v>21</v>
      </c>
      <c r="AC47" s="79">
        <f t="shared" si="114"/>
        <v>21.1</v>
      </c>
      <c r="AD47" s="79">
        <f t="shared" si="114"/>
        <v>0</v>
      </c>
      <c r="AE47" s="80">
        <f>+SUM(AE43:AE46)</f>
        <v>51.1</v>
      </c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1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1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1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0</v>
      </c>
      <c r="AE48" s="75">
        <f t="shared" ref="AE48" si="118">SUM(AA48:AD48)</f>
        <v>-8.5</v>
      </c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19">+SUM(AB47:AB48)</f>
        <v>17.5</v>
      </c>
      <c r="AC49" s="79">
        <f t="shared" si="119"/>
        <v>20.8</v>
      </c>
      <c r="AD49" s="79">
        <f t="shared" si="119"/>
        <v>0</v>
      </c>
      <c r="AE49" s="80">
        <f>+SUM(AE47:AE48)</f>
        <v>42.6</v>
      </c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0</v>
      </c>
      <c r="AE52" s="75">
        <f>SUM(AA52:AD52)</f>
        <v>38.4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0</v>
      </c>
      <c r="AE53" s="75">
        <f>SUM(AA53:AD53)</f>
        <v>-8.5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20">+SUM(C52:C53)</f>
        <v>-10.6</v>
      </c>
      <c r="D54" s="79">
        <f t="shared" ref="D54" si="121">+SUM(D52:D53)</f>
        <v>19</v>
      </c>
      <c r="E54" s="79">
        <f t="shared" ref="E54" si="122">+SUM(E52:E53)</f>
        <v>11.5</v>
      </c>
      <c r="F54" s="132">
        <f t="shared" ref="F54" si="123">+SUM(F52:F53)</f>
        <v>-2.6000000000000005</v>
      </c>
      <c r="G54" s="80">
        <f>+SUM(G52:G53)</f>
        <v>17.3</v>
      </c>
      <c r="H54" s="82"/>
      <c r="I54" s="79">
        <f t="shared" ref="I54" si="124">+SUM(I52:I53)</f>
        <v>-5.6</v>
      </c>
      <c r="J54" s="79">
        <f t="shared" ref="J54" si="125">+SUM(J52:J53)</f>
        <v>4.3</v>
      </c>
      <c r="K54" s="79">
        <f t="shared" ref="K54" si="126">+SUM(K52:K53)</f>
        <v>-3</v>
      </c>
      <c r="L54" s="132">
        <f t="shared" ref="L54" si="127">+SUM(L52:L53)</f>
        <v>-33.199999999999996</v>
      </c>
      <c r="M54" s="80">
        <f>+SUM(M52:M53)</f>
        <v>-37.5</v>
      </c>
      <c r="N54" s="82"/>
      <c r="O54" s="79">
        <f t="shared" ref="O54" si="128">+SUM(O52:O53)</f>
        <v>-22.6</v>
      </c>
      <c r="P54" s="79">
        <f t="shared" ref="P54" si="129">+SUM(P52:P53)</f>
        <v>-13.3</v>
      </c>
      <c r="Q54" s="79">
        <f t="shared" ref="Q54" si="130">+SUM(Q52:Q53)</f>
        <v>-17</v>
      </c>
      <c r="R54" s="132">
        <f t="shared" ref="R54" si="131">+SUM(R52:R53)</f>
        <v>-30.100000000000009</v>
      </c>
      <c r="S54" s="80">
        <f>+SUM(S52:S53)</f>
        <v>-83</v>
      </c>
      <c r="U54" s="208">
        <f t="shared" ref="U54:X54" si="132">+SUM(U52:U53)</f>
        <v>-15.2</v>
      </c>
      <c r="V54" s="208">
        <f t="shared" si="132"/>
        <v>-16.100000000000001</v>
      </c>
      <c r="W54" s="208">
        <f t="shared" si="132"/>
        <v>-1.9000000000000001</v>
      </c>
      <c r="X54" s="208">
        <f t="shared" si="132"/>
        <v>-14.7</v>
      </c>
      <c r="Y54" s="80">
        <f>+SUM(Y52:Y53)</f>
        <v>-47.900000000000006</v>
      </c>
      <c r="AA54" s="208">
        <f t="shared" ref="AA54" si="133">+SUM(AA52:AA53)</f>
        <v>6.1000000000000005</v>
      </c>
      <c r="AB54" s="208">
        <f t="shared" ref="AB54:AD54" si="134">+SUM(AB52:AB53)</f>
        <v>17.5</v>
      </c>
      <c r="AC54" s="208">
        <f t="shared" si="134"/>
        <v>6.3</v>
      </c>
      <c r="AD54" s="208">
        <f t="shared" si="134"/>
        <v>0</v>
      </c>
      <c r="AE54" s="80">
        <f>+SUM(AE52:AE53)</f>
        <v>29.9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0</v>
      </c>
      <c r="AE57" s="75">
        <f>SUM(AA57:AD57)</f>
        <v>27.199999999999989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0</v>
      </c>
      <c r="AE58" s="75">
        <f>SUM(AA58:AD58)</f>
        <v>-3.3</v>
      </c>
    </row>
    <row r="59" spans="1:144" s="53" customFormat="1" ht="12.75" customHeight="1" x14ac:dyDescent="0.2">
      <c r="A59" s="48" t="s">
        <v>154</v>
      </c>
      <c r="C59" s="79">
        <f t="shared" ref="C59" si="135">+SUM(C57:C58)</f>
        <v>-21.5</v>
      </c>
      <c r="D59" s="79">
        <f t="shared" ref="D59" si="136">+SUM(D57:D58)</f>
        <v>6.1</v>
      </c>
      <c r="E59" s="79">
        <f t="shared" ref="E59" si="137">+SUM(E57:E58)</f>
        <v>30.5</v>
      </c>
      <c r="F59" s="132">
        <f t="shared" ref="F59" si="138">+SUM(F57:F58)</f>
        <v>62.70000000000001</v>
      </c>
      <c r="G59" s="80">
        <f>+SUM(G57:G58)</f>
        <v>77.8</v>
      </c>
      <c r="H59" s="82"/>
      <c r="I59" s="79">
        <f t="shared" ref="I59" si="139">+SUM(I57:I58)</f>
        <v>-131.80000000000001</v>
      </c>
      <c r="J59" s="79">
        <f t="shared" ref="J59" si="140">+SUM(J57:J58)</f>
        <v>36.4</v>
      </c>
      <c r="K59" s="79">
        <f t="shared" ref="K59" si="141">+SUM(K57:K58)</f>
        <v>-34.799999999999997</v>
      </c>
      <c r="L59" s="132">
        <f t="shared" ref="L59" si="142">+SUM(L57:L58)</f>
        <v>88.000000000000014</v>
      </c>
      <c r="M59" s="80">
        <f>+SUM(M57:M58)</f>
        <v>-42.199999999999996</v>
      </c>
      <c r="N59" s="82"/>
      <c r="O59" s="79">
        <f t="shared" ref="O59" si="143">+SUM(O57:O58)</f>
        <v>-54.599999999999994</v>
      </c>
      <c r="P59" s="79">
        <f t="shared" ref="P59" si="144">+SUM(P57:P58)</f>
        <v>23.1</v>
      </c>
      <c r="Q59" s="79">
        <f t="shared" ref="Q59" si="145">+SUM(Q57:Q58)</f>
        <v>11</v>
      </c>
      <c r="R59" s="132">
        <f t="shared" ref="R59" si="146">+SUM(R57:R58)</f>
        <v>145.49999999999997</v>
      </c>
      <c r="S59" s="80">
        <f>+SUM(S57:S58)</f>
        <v>124.99999999999999</v>
      </c>
      <c r="U59" s="79">
        <f t="shared" ref="U59:X59" si="147">+SUM(U57:U58)</f>
        <v>-121.5</v>
      </c>
      <c r="V59" s="79">
        <f t="shared" si="147"/>
        <v>-11.8</v>
      </c>
      <c r="W59" s="79">
        <f t="shared" si="147"/>
        <v>158.70000000000002</v>
      </c>
      <c r="X59" s="79">
        <f t="shared" si="147"/>
        <v>110.89999999999999</v>
      </c>
      <c r="Y59" s="80">
        <f>+SUM(Y57:Y58)</f>
        <v>136.29999999999998</v>
      </c>
      <c r="AA59" s="79">
        <f t="shared" ref="AA59" si="148">+SUM(AA57:AA58)</f>
        <v>-22.3</v>
      </c>
      <c r="AB59" s="79">
        <f t="shared" ref="AB59:AD59" si="149">+SUM(AB57:AB58)</f>
        <v>-99.600000000000009</v>
      </c>
      <c r="AC59" s="79">
        <f t="shared" si="149"/>
        <v>145.79999999999998</v>
      </c>
      <c r="AD59" s="79">
        <f t="shared" si="149"/>
        <v>0</v>
      </c>
      <c r="AE59" s="80">
        <f>+SUM(AE57:AE58)</f>
        <v>23.899999999999988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0</v>
      </c>
      <c r="AE62" s="75">
        <f>SUM(AA62:AD62)</f>
        <v>-124.9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0</v>
      </c>
      <c r="AE63" s="75">
        <f>SUM(AA63:AD63)</f>
        <v>-9.7999999999999989</v>
      </c>
    </row>
    <row r="64" spans="1:144" s="53" customFormat="1" ht="12.75" customHeight="1" x14ac:dyDescent="0.2">
      <c r="A64" s="48" t="s">
        <v>154</v>
      </c>
      <c r="C64" s="79">
        <f t="shared" ref="C64" si="150">+SUM(C62:C63)</f>
        <v>-13.5</v>
      </c>
      <c r="D64" s="79">
        <f t="shared" ref="D64" si="151">+SUM(D62:D63)</f>
        <v>-18.7</v>
      </c>
      <c r="E64" s="79">
        <f t="shared" ref="E64" si="152">+SUM(E62:E63)</f>
        <v>-14.4</v>
      </c>
      <c r="F64" s="132">
        <f t="shared" ref="F64" si="153">+SUM(F62:F63)</f>
        <v>-23.900000000000002</v>
      </c>
      <c r="G64" s="80">
        <f>+SUM(G62:G63)</f>
        <v>-70.5</v>
      </c>
      <c r="H64" s="82"/>
      <c r="I64" s="79">
        <f t="shared" ref="I64" si="154">+SUM(I62:I63)</f>
        <v>-9.6</v>
      </c>
      <c r="J64" s="79">
        <f t="shared" ref="J64" si="155">+SUM(J62:J63)</f>
        <v>-13.4</v>
      </c>
      <c r="K64" s="79">
        <f t="shared" ref="K64" si="156">+SUM(K62:K63)</f>
        <v>-11</v>
      </c>
      <c r="L64" s="132">
        <f t="shared" ref="L64" si="157">+SUM(L62:L63)</f>
        <v>-26.900000000000009</v>
      </c>
      <c r="M64" s="80">
        <f>+SUM(M62:M63)</f>
        <v>-60.900000000000006</v>
      </c>
      <c r="N64" s="82"/>
      <c r="O64" s="79">
        <f t="shared" ref="O64" si="158">+SUM(O62:O63)</f>
        <v>-9.6000000000000014</v>
      </c>
      <c r="P64" s="79">
        <f t="shared" ref="P64" si="159">+SUM(P62:P63)</f>
        <v>-20.9</v>
      </c>
      <c r="Q64" s="79">
        <f t="shared" ref="Q64" si="160">+SUM(Q62:Q63)</f>
        <v>-17.3</v>
      </c>
      <c r="R64" s="132">
        <f t="shared" ref="R64" si="161">+SUM(R62:R63)</f>
        <v>-21.200000000000003</v>
      </c>
      <c r="S64" s="80">
        <f>+SUM(S62:S63)</f>
        <v>-69</v>
      </c>
      <c r="U64" s="79">
        <f t="shared" ref="U64:X64" si="162">+SUM(U62:U63)</f>
        <v>-14.4</v>
      </c>
      <c r="V64" s="79">
        <f t="shared" si="162"/>
        <v>-21.3</v>
      </c>
      <c r="W64" s="79">
        <f t="shared" si="162"/>
        <v>-17.899999999999999</v>
      </c>
      <c r="X64" s="79">
        <f t="shared" si="162"/>
        <v>-53.800000000000004</v>
      </c>
      <c r="Y64" s="80">
        <f>+SUM(Y62:Y63)</f>
        <v>-107.4</v>
      </c>
      <c r="AA64" s="79">
        <f t="shared" ref="AA64" si="163">+SUM(AA62:AA63)</f>
        <v>-31.7</v>
      </c>
      <c r="AB64" s="79">
        <f t="shared" ref="AB64:AD64" si="164">+SUM(AB62:AB63)</f>
        <v>-55.699999999999996</v>
      </c>
      <c r="AC64" s="79">
        <f t="shared" si="164"/>
        <v>-47.300000000000004</v>
      </c>
      <c r="AD64" s="79">
        <f t="shared" si="164"/>
        <v>0</v>
      </c>
      <c r="AE64" s="80">
        <f>+SUM(AE62:AE63)</f>
        <v>-134.70000000000002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65">+V57+V62</f>
        <v>-27.3</v>
      </c>
      <c r="W67" s="227">
        <f t="shared" si="165"/>
        <v>144.4</v>
      </c>
      <c r="X67" s="227">
        <f t="shared" si="165"/>
        <v>55.999999999999993</v>
      </c>
      <c r="Y67" s="75">
        <f>SUM(U67:X67)</f>
        <v>44.799999999999976</v>
      </c>
      <c r="AA67" s="227">
        <f t="shared" ref="AA67:AD67" si="166">+AA57+AA62</f>
        <v>-51</v>
      </c>
      <c r="AB67" s="227">
        <f t="shared" si="166"/>
        <v>-152.1</v>
      </c>
      <c r="AC67" s="227">
        <f t="shared" si="166"/>
        <v>105.39999999999999</v>
      </c>
      <c r="AD67" s="227">
        <f t="shared" si="166"/>
        <v>0</v>
      </c>
      <c r="AE67" s="75">
        <f>SUM(AA67:AD67)</f>
        <v>-97.7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65"/>
        <v>-5.8</v>
      </c>
      <c r="W68" s="227">
        <f t="shared" si="165"/>
        <v>-3.6</v>
      </c>
      <c r="X68" s="227">
        <f t="shared" si="165"/>
        <v>1.0999999999999996</v>
      </c>
      <c r="Y68" s="75">
        <f>SUM(U68:X68)</f>
        <v>-15.9</v>
      </c>
      <c r="AA68" s="227">
        <f t="shared" ref="AA68:AD68" si="167">+AA58+AA63</f>
        <v>-3</v>
      </c>
      <c r="AB68" s="227">
        <f t="shared" si="167"/>
        <v>-3.1999999999999997</v>
      </c>
      <c r="AC68" s="227">
        <f t="shared" si="167"/>
        <v>-6.9</v>
      </c>
      <c r="AD68" s="227">
        <f t="shared" si="167"/>
        <v>0</v>
      </c>
      <c r="AE68" s="75">
        <f>SUM(AA68:AD68)</f>
        <v>-13.1</v>
      </c>
    </row>
    <row r="69" spans="1:144" s="53" customFormat="1" ht="12.75" customHeight="1" x14ac:dyDescent="0.2">
      <c r="A69" s="48" t="s">
        <v>154</v>
      </c>
      <c r="C69" s="79">
        <f t="shared" ref="C69" si="168">+SUM(C67:C68)</f>
        <v>-35</v>
      </c>
      <c r="D69" s="79">
        <f t="shared" ref="D69" si="169">+SUM(D67:D68)</f>
        <v>-12.6</v>
      </c>
      <c r="E69" s="79">
        <f t="shared" ref="E69" si="170">+SUM(E67:E68)</f>
        <v>16.100000000000001</v>
      </c>
      <c r="F69" s="132">
        <f t="shared" ref="F69" si="171">+SUM(F67:F68)</f>
        <v>38.799999999999997</v>
      </c>
      <c r="G69" s="80">
        <f>+SUM(G67:G68)</f>
        <v>7.3000000000000025</v>
      </c>
      <c r="H69" s="82"/>
      <c r="I69" s="79">
        <f t="shared" ref="I69" si="172">+SUM(I67:I68)</f>
        <v>-141.4</v>
      </c>
      <c r="J69" s="79">
        <f t="shared" ref="J69" si="173">+SUM(J67:J68)</f>
        <v>23</v>
      </c>
      <c r="K69" s="79">
        <f t="shared" ref="K69" si="174">+SUM(K67:K68)</f>
        <v>-45.800000000000004</v>
      </c>
      <c r="L69" s="132">
        <f t="shared" ref="L69" si="175">+SUM(L67:L68)</f>
        <v>61.1</v>
      </c>
      <c r="M69" s="80">
        <f>+SUM(M67:M68)</f>
        <v>-103.10000000000001</v>
      </c>
      <c r="N69" s="82"/>
      <c r="O69" s="79">
        <f t="shared" ref="O69" si="176">+SUM(O67:O68)</f>
        <v>-64.2</v>
      </c>
      <c r="P69" s="79">
        <f t="shared" ref="P69" si="177">+SUM(P67:P68)</f>
        <v>2.2000000000000011</v>
      </c>
      <c r="Q69" s="79">
        <f t="shared" ref="Q69" si="178">+SUM(Q67:Q68)</f>
        <v>-6.2999999999999989</v>
      </c>
      <c r="R69" s="132">
        <f t="shared" ref="R69" si="179">+SUM(R67:R68)</f>
        <v>124.29999999999998</v>
      </c>
      <c r="S69" s="80">
        <f>+SUM(S67:S68)</f>
        <v>55.999999999999986</v>
      </c>
      <c r="U69" s="79">
        <f t="shared" ref="U69:V69" si="180">+SUM(U67:U68)</f>
        <v>-135.9</v>
      </c>
      <c r="V69" s="79">
        <f t="shared" si="180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81">+SUM(AA67:AA68)</f>
        <v>-54</v>
      </c>
      <c r="AB69" s="79">
        <f t="shared" ref="AB69:AD69" si="182">+SUM(AB67:AB68)</f>
        <v>-155.29999999999998</v>
      </c>
      <c r="AC69" s="79">
        <f t="shared" si="182"/>
        <v>98.499999999999986</v>
      </c>
      <c r="AD69" s="79">
        <f t="shared" si="182"/>
        <v>0</v>
      </c>
      <c r="AE69" s="80">
        <f>+SUM(AE67:AE68)</f>
        <v>-110.8</v>
      </c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AE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0</v>
      </c>
      <c r="AE72" s="75">
        <f>+AC72</f>
        <v>-81.5</v>
      </c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83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84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85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0</v>
      </c>
      <c r="AE73" s="75">
        <f t="shared" ref="AE73:AE79" si="186">+AC73</f>
        <v>98.8</v>
      </c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83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84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85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0</v>
      </c>
      <c r="AE74" s="75">
        <f t="shared" si="186"/>
        <v>15.8</v>
      </c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83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84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85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0</v>
      </c>
      <c r="AE75" s="78">
        <f t="shared" si="186"/>
        <v>-26.5</v>
      </c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87">+SUM(D72:D75)</f>
        <v>-30.6</v>
      </c>
      <c r="E76" s="79">
        <f t="shared" ref="E76" si="188">+SUM(E72:E75)</f>
        <v>-37.599999999999994</v>
      </c>
      <c r="F76" s="132">
        <f t="shared" ref="F76" si="189">+SUM(F72:F75)</f>
        <v>-106.5</v>
      </c>
      <c r="G76" s="80">
        <f t="shared" si="183"/>
        <v>-106.5</v>
      </c>
      <c r="H76" s="82"/>
      <c r="I76" s="79">
        <f>+SUM(I72:I75)</f>
        <v>28.699999999999996</v>
      </c>
      <c r="J76" s="79">
        <f t="shared" ref="J76" si="190">+SUM(J72:J75)</f>
        <v>14.799999999999995</v>
      </c>
      <c r="K76" s="79">
        <f t="shared" ref="K76" si="191">+SUM(K72:K75)</f>
        <v>61.2</v>
      </c>
      <c r="L76" s="132">
        <f t="shared" ref="L76" si="192">+SUM(L72:L75)</f>
        <v>-16.200000000000003</v>
      </c>
      <c r="M76" s="80">
        <f t="shared" si="184"/>
        <v>-16.200000000000003</v>
      </c>
      <c r="N76" s="82"/>
      <c r="O76" s="79">
        <f>+SUM(O72:O75)</f>
        <v>24.799999999999994</v>
      </c>
      <c r="P76" s="79">
        <f t="shared" ref="P76" si="193">+SUM(P72:P75)</f>
        <v>4.0000000000000036</v>
      </c>
      <c r="Q76" s="79">
        <f t="shared" ref="Q76" si="194">+SUM(Q72:Q75)</f>
        <v>-4.6999999999999904</v>
      </c>
      <c r="R76" s="132">
        <f t="shared" ref="R76" si="195">+SUM(R72:R75)</f>
        <v>-146.29999999999998</v>
      </c>
      <c r="S76" s="80">
        <f t="shared" si="185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196">+SUM(AB72:AB75)</f>
        <v>112.80000000000001</v>
      </c>
      <c r="AC76" s="79">
        <f t="shared" si="196"/>
        <v>6.5999999999999943</v>
      </c>
      <c r="AD76" s="79">
        <f t="shared" si="196"/>
        <v>0</v>
      </c>
      <c r="AE76" s="80">
        <f t="shared" si="186"/>
        <v>6.5999999999999943</v>
      </c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83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84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85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0</v>
      </c>
      <c r="AE77" s="75">
        <f t="shared" si="186"/>
        <v>31.8</v>
      </c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83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84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85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186"/>
        <v>0</v>
      </c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X79" si="197">+SUM(D76:D78)</f>
        <v>-14.400000000000002</v>
      </c>
      <c r="E79" s="79">
        <f t="shared" si="197"/>
        <v>-20.599999999999994</v>
      </c>
      <c r="F79" s="132">
        <f t="shared" si="197"/>
        <v>-83.5</v>
      </c>
      <c r="G79" s="80">
        <f t="shared" si="197"/>
        <v>-83.5</v>
      </c>
      <c r="H79" s="82"/>
      <c r="I79" s="79">
        <f t="shared" si="197"/>
        <v>48.3</v>
      </c>
      <c r="J79" s="79">
        <f t="shared" si="197"/>
        <v>37.299999999999997</v>
      </c>
      <c r="K79" s="79">
        <f t="shared" si="197"/>
        <v>82.1</v>
      </c>
      <c r="L79" s="132">
        <f t="shared" si="197"/>
        <v>7.6999999999999975</v>
      </c>
      <c r="M79" s="80">
        <f t="shared" si="197"/>
        <v>7.6999999999999975</v>
      </c>
      <c r="N79" s="82"/>
      <c r="O79" s="79">
        <f t="shared" si="197"/>
        <v>51.399999999999991</v>
      </c>
      <c r="P79" s="79">
        <f t="shared" si="197"/>
        <v>30.900000000000002</v>
      </c>
      <c r="Q79" s="79">
        <f t="shared" si="197"/>
        <v>23.100000000000009</v>
      </c>
      <c r="R79" s="132">
        <f t="shared" si="197"/>
        <v>-118.09999999999998</v>
      </c>
      <c r="S79" s="80">
        <f t="shared" si="197"/>
        <v>-118.09999999999998</v>
      </c>
      <c r="U79" s="79">
        <f t="shared" si="197"/>
        <v>-30.000000000000004</v>
      </c>
      <c r="V79" s="79">
        <f t="shared" si="197"/>
        <v>33.700000000000003</v>
      </c>
      <c r="W79" s="79">
        <f t="shared" si="197"/>
        <v>-99.499999999999972</v>
      </c>
      <c r="X79" s="132">
        <f t="shared" si="197"/>
        <v>-137.10000000000002</v>
      </c>
      <c r="Y79" s="80">
        <f t="shared" ref="Y79" si="198">+SUM(Y76:Y78)</f>
        <v>-137.10000000000002</v>
      </c>
      <c r="AA79" s="79">
        <f t="shared" ref="AA79" si="199">+SUM(AA76:AA78)</f>
        <v>-38.900000000000006</v>
      </c>
      <c r="AB79" s="79">
        <f t="shared" ref="AB79:AD79" si="200">+SUM(AB76:AB78)</f>
        <v>138.60000000000002</v>
      </c>
      <c r="AC79" s="79">
        <f t="shared" si="200"/>
        <v>38.399999999999991</v>
      </c>
      <c r="AD79" s="132">
        <f t="shared" si="200"/>
        <v>0</v>
      </c>
      <c r="AE79" s="80">
        <f t="shared" si="186"/>
        <v>38.399999999999991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</row>
    <row r="81" spans="1:31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</row>
    <row r="82" spans="1:31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0</v>
      </c>
      <c r="AE82" s="271">
        <v>0.16</v>
      </c>
    </row>
    <row r="83" spans="1:31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</v>
      </c>
      <c r="AE83" s="271">
        <v>0.08</v>
      </c>
    </row>
    <row r="84" spans="1:31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</v>
      </c>
      <c r="AE84" s="271">
        <v>0.6</v>
      </c>
    </row>
    <row r="85" spans="1:31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0</v>
      </c>
      <c r="AE85" s="272">
        <v>0.17</v>
      </c>
    </row>
    <row r="86" spans="1:31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</v>
      </c>
      <c r="AE86" s="273">
        <v>0.2</v>
      </c>
    </row>
    <row r="87" spans="1:31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</row>
    <row r="88" spans="1:31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</row>
    <row r="89" spans="1:31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0</v>
      </c>
      <c r="AB89" s="227">
        <v>1238.4000000000001</v>
      </c>
      <c r="AC89" s="227">
        <v>1109.4000000000001</v>
      </c>
      <c r="AD89" s="227">
        <v>0</v>
      </c>
      <c r="AE89" s="75">
        <f>+AC89</f>
        <v>1109.4000000000001</v>
      </c>
    </row>
    <row r="90" spans="1:31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03">
        <v>0</v>
      </c>
      <c r="AB90" s="203">
        <v>109.7</v>
      </c>
      <c r="AC90" s="203">
        <v>116.6</v>
      </c>
      <c r="AD90" s="203">
        <v>0</v>
      </c>
      <c r="AE90" s="75">
        <f>+AC90</f>
        <v>116.6</v>
      </c>
    </row>
    <row r="91" spans="1:31" s="53" customFormat="1" ht="12.75" customHeight="1" x14ac:dyDescent="0.2">
      <c r="A91" s="48" t="s">
        <v>154</v>
      </c>
      <c r="C91" s="79">
        <f t="shared" ref="C91" si="201">+SUM(C89:C90)</f>
        <v>1053</v>
      </c>
      <c r="D91" s="79">
        <f t="shared" ref="D91" si="202">+SUM(D89:D90)</f>
        <v>1189.2</v>
      </c>
      <c r="E91" s="79">
        <f t="shared" ref="E91" si="203">+SUM(E89:E90)</f>
        <v>1183.3</v>
      </c>
      <c r="F91" s="132">
        <f t="shared" ref="F91" si="204">+SUM(F89:F90)</f>
        <v>1109.5</v>
      </c>
      <c r="G91" s="80">
        <f>+SUM(G89:G90)</f>
        <v>1109.5</v>
      </c>
      <c r="H91" s="82"/>
      <c r="I91" s="79">
        <f t="shared" ref="I91" si="205">+SUM(I89:I90)</f>
        <v>1207.5999999999999</v>
      </c>
      <c r="J91" s="79">
        <f t="shared" ref="J91" si="206">+SUM(J89:J90)</f>
        <v>1176.7</v>
      </c>
      <c r="K91" s="79">
        <f t="shared" ref="K91" si="207">+SUM(K89:K90)</f>
        <v>1232</v>
      </c>
      <c r="L91" s="132">
        <f t="shared" ref="L91" si="208">+SUM(L89:L90)</f>
        <v>1143.8999999999999</v>
      </c>
      <c r="M91" s="80">
        <f>+SUM(M89:M90)</f>
        <v>1143.8999999999999</v>
      </c>
      <c r="N91" s="82"/>
      <c r="O91" s="79">
        <f t="shared" ref="O91" si="209">+SUM(O89:O90)</f>
        <v>1207.2</v>
      </c>
      <c r="P91" s="79">
        <f t="shared" ref="P91" si="210">+SUM(P89:P90)</f>
        <v>1180.2</v>
      </c>
      <c r="Q91" s="79">
        <f t="shared" ref="Q91" si="211">+SUM(Q89:Q90)</f>
        <v>1156.2</v>
      </c>
      <c r="R91" s="132">
        <f t="shared" ref="R91" si="212">+SUM(R89:R90)</f>
        <v>1046</v>
      </c>
      <c r="S91" s="80">
        <f>+SUM(S89:S90)</f>
        <v>1046</v>
      </c>
      <c r="U91" s="79">
        <f t="shared" ref="U91:Y91" si="213">+SUM(U89:U90)</f>
        <v>1102</v>
      </c>
      <c r="V91" s="79">
        <f t="shared" si="213"/>
        <v>1186</v>
      </c>
      <c r="W91" s="79">
        <f t="shared" si="213"/>
        <v>1047.5</v>
      </c>
      <c r="X91" s="132">
        <f t="shared" si="213"/>
        <v>1050.5</v>
      </c>
      <c r="Y91" s="80">
        <f t="shared" si="213"/>
        <v>1050.5</v>
      </c>
      <c r="AA91" s="79">
        <f t="shared" ref="AA91:AE91" si="214">+SUM(AA89:AA90)</f>
        <v>0</v>
      </c>
      <c r="AB91" s="79">
        <f t="shared" ref="AB91:AD91" si="215">+SUM(AB89:AB90)</f>
        <v>1348.1000000000001</v>
      </c>
      <c r="AC91" s="79">
        <f t="shared" si="215"/>
        <v>1226</v>
      </c>
      <c r="AD91" s="132">
        <f t="shared" si="215"/>
        <v>0</v>
      </c>
      <c r="AE91" s="80">
        <f>+SUM(AE89:AE90)</f>
        <v>1226</v>
      </c>
    </row>
    <row r="92" spans="1:31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/>
      <c r="AB92" s="4"/>
      <c r="AC92" s="4"/>
      <c r="AD92" s="4"/>
      <c r="AE92" s="174"/>
    </row>
    <row r="93" spans="1:31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</row>
    <row r="94" spans="1:31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0</v>
      </c>
      <c r="AE94" s="64">
        <v>3.4000000000000002E-2</v>
      </c>
    </row>
    <row r="95" spans="1:31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0</v>
      </c>
      <c r="AE95" s="64">
        <v>-6.9000000000000006E-2</v>
      </c>
    </row>
    <row r="96" spans="1:31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0</v>
      </c>
      <c r="AE96" s="245">
        <v>2.4E-2</v>
      </c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203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</row>
    <row r="103" spans="1:144" s="27" customFormat="1" ht="12.75" customHeight="1" x14ac:dyDescent="0.2">
      <c r="A103" s="3" t="s">
        <v>145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0</v>
      </c>
      <c r="AE103" s="262">
        <v>3725</v>
      </c>
    </row>
    <row r="104" spans="1:144" s="27" customFormat="1" ht="12.75" customHeight="1" x14ac:dyDescent="0.2">
      <c r="A104" s="46" t="s">
        <v>144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0</v>
      </c>
      <c r="AE104" s="266">
        <v>395</v>
      </c>
    </row>
    <row r="105" spans="1:144" s="27" customFormat="1" ht="12.75" customHeight="1" x14ac:dyDescent="0.2"/>
    <row r="106" spans="1:144" ht="12.75" customHeight="1" x14ac:dyDescent="0.2">
      <c r="A106" s="241" t="s">
        <v>196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195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8">
    <mergeCell ref="C1:G1"/>
    <mergeCell ref="I1:M1"/>
    <mergeCell ref="O1:S1"/>
    <mergeCell ref="AA2:AE2"/>
    <mergeCell ref="I2:M2"/>
    <mergeCell ref="O2:S2"/>
    <mergeCell ref="U2:Y2"/>
    <mergeCell ref="C2:G2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  <c r="U1" s="284"/>
      <c r="V1" s="284"/>
      <c r="W1" s="284"/>
      <c r="X1" s="284"/>
      <c r="Y1" s="284"/>
      <c r="AA1" s="284"/>
      <c r="AB1" s="284"/>
      <c r="AC1" s="284"/>
      <c r="AD1" s="284"/>
      <c r="AE1" s="284"/>
      <c r="AG1" s="284"/>
      <c r="AH1" s="284"/>
      <c r="AI1" s="284"/>
      <c r="AJ1" s="284"/>
      <c r="AK1" s="284"/>
      <c r="AM1" s="284"/>
      <c r="AN1" s="284"/>
      <c r="AO1" s="284"/>
      <c r="AP1" s="284"/>
      <c r="AQ1" s="284"/>
      <c r="AS1" s="284"/>
      <c r="AT1" s="284"/>
      <c r="AU1" s="284"/>
      <c r="AV1" s="284"/>
      <c r="AW1" s="284"/>
      <c r="AY1" s="284"/>
      <c r="AZ1" s="284"/>
      <c r="BA1" s="284"/>
      <c r="BB1" s="284"/>
      <c r="BC1" s="284"/>
      <c r="BE1" s="284"/>
      <c r="BF1" s="284"/>
      <c r="BG1" s="284"/>
      <c r="BH1" s="284"/>
      <c r="BI1" s="284"/>
      <c r="BK1" s="284"/>
      <c r="BL1" s="284"/>
      <c r="BM1" s="284"/>
      <c r="BN1" s="284"/>
      <c r="BO1" s="284"/>
      <c r="BQ1" s="284"/>
      <c r="BR1" s="284"/>
      <c r="BS1" s="284"/>
      <c r="BT1" s="284"/>
      <c r="BU1" s="284"/>
      <c r="BW1" s="285" t="s">
        <v>166</v>
      </c>
      <c r="BX1" s="285"/>
      <c r="BY1" s="285"/>
      <c r="BZ1" s="285"/>
      <c r="CA1" s="285"/>
      <c r="CC1" s="285"/>
      <c r="CD1" s="285"/>
      <c r="CE1" s="285"/>
      <c r="CF1" s="285"/>
      <c r="CG1" s="285"/>
      <c r="CI1" s="285"/>
      <c r="CJ1" s="285"/>
      <c r="CK1" s="285"/>
      <c r="CL1" s="285"/>
      <c r="CM1" s="285"/>
    </row>
    <row r="2" spans="1:221" x14ac:dyDescent="0.2">
      <c r="A2" s="1" t="s">
        <v>154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84"/>
      <c r="D1" s="284"/>
      <c r="E1" s="284"/>
      <c r="F1" s="284"/>
      <c r="H1" s="284"/>
      <c r="I1" s="284"/>
      <c r="J1" s="284"/>
      <c r="K1" s="284"/>
      <c r="M1" s="284"/>
      <c r="N1" s="284"/>
      <c r="O1" s="284"/>
      <c r="P1" s="284"/>
      <c r="R1" s="284"/>
      <c r="S1" s="284"/>
      <c r="T1" s="284"/>
      <c r="U1" s="284"/>
      <c r="W1" s="284"/>
      <c r="X1" s="284"/>
      <c r="Y1" s="284"/>
      <c r="Z1" s="284"/>
      <c r="AB1" s="284"/>
      <c r="AC1" s="284"/>
      <c r="AD1" s="284"/>
      <c r="AE1" s="284"/>
      <c r="AG1" s="284"/>
      <c r="AH1" s="284"/>
      <c r="AI1" s="284"/>
      <c r="AJ1" s="284"/>
      <c r="AL1" s="284"/>
      <c r="AM1" s="284"/>
      <c r="AN1" s="284"/>
      <c r="AO1" s="284"/>
      <c r="AQ1" s="284"/>
      <c r="AR1" s="284"/>
      <c r="AS1" s="284"/>
      <c r="AT1" s="284"/>
      <c r="AV1" s="284"/>
      <c r="AW1" s="284"/>
      <c r="AX1" s="284"/>
      <c r="AY1" s="284"/>
      <c r="BA1" s="284"/>
      <c r="BB1" s="284"/>
      <c r="BC1" s="284"/>
      <c r="BD1" s="284"/>
      <c r="BF1" s="284"/>
      <c r="BG1" s="284"/>
      <c r="BH1" s="284"/>
      <c r="BI1" s="284"/>
      <c r="BK1" s="285" t="s">
        <v>167</v>
      </c>
      <c r="BL1" s="285"/>
      <c r="BM1" s="285"/>
      <c r="BN1" s="285"/>
      <c r="BP1" s="285"/>
      <c r="BQ1" s="285"/>
      <c r="BR1" s="285"/>
      <c r="BS1" s="285"/>
      <c r="BU1" s="285"/>
      <c r="BV1" s="285"/>
      <c r="BW1" s="285"/>
      <c r="BX1" s="285"/>
    </row>
    <row r="2" spans="1:76" x14ac:dyDescent="0.2">
      <c r="A2" s="1" t="s">
        <v>154</v>
      </c>
      <c r="C2" s="283">
        <v>2005</v>
      </c>
      <c r="D2" s="283"/>
      <c r="E2" s="283"/>
      <c r="F2" s="283"/>
      <c r="H2" s="283">
        <v>2006</v>
      </c>
      <c r="I2" s="283"/>
      <c r="J2" s="283"/>
      <c r="K2" s="283"/>
      <c r="M2" s="283">
        <v>2007</v>
      </c>
      <c r="N2" s="283"/>
      <c r="O2" s="283"/>
      <c r="P2" s="283"/>
      <c r="R2" s="283">
        <v>2008</v>
      </c>
      <c r="S2" s="283"/>
      <c r="T2" s="283"/>
      <c r="U2" s="283"/>
      <c r="W2" s="283">
        <v>2009</v>
      </c>
      <c r="X2" s="283"/>
      <c r="Y2" s="283"/>
      <c r="Z2" s="283"/>
      <c r="AB2" s="283">
        <v>2010</v>
      </c>
      <c r="AC2" s="283"/>
      <c r="AD2" s="283"/>
      <c r="AE2" s="283"/>
      <c r="AG2" s="283">
        <v>2011</v>
      </c>
      <c r="AH2" s="283"/>
      <c r="AI2" s="283"/>
      <c r="AJ2" s="283"/>
      <c r="AL2" s="283">
        <v>2012</v>
      </c>
      <c r="AM2" s="283"/>
      <c r="AN2" s="283"/>
      <c r="AO2" s="283"/>
      <c r="AQ2" s="283">
        <v>2013</v>
      </c>
      <c r="AR2" s="283"/>
      <c r="AS2" s="283"/>
      <c r="AT2" s="283"/>
      <c r="AV2" s="283">
        <v>2014</v>
      </c>
      <c r="AW2" s="283"/>
      <c r="AX2" s="283"/>
      <c r="AY2" s="283"/>
      <c r="BA2" s="283">
        <v>2015</v>
      </c>
      <c r="BB2" s="283"/>
      <c r="BC2" s="283"/>
      <c r="BD2" s="283"/>
      <c r="BF2" s="283">
        <v>2016</v>
      </c>
      <c r="BG2" s="283"/>
      <c r="BH2" s="283"/>
      <c r="BI2" s="283"/>
      <c r="BK2" s="283">
        <v>2017</v>
      </c>
      <c r="BL2" s="283"/>
      <c r="BM2" s="283"/>
      <c r="BN2" s="283"/>
      <c r="BP2" s="283">
        <v>2018</v>
      </c>
      <c r="BQ2" s="283"/>
      <c r="BR2" s="283"/>
      <c r="BS2" s="283"/>
      <c r="BU2" s="283">
        <v>2019</v>
      </c>
      <c r="BV2" s="283"/>
      <c r="BW2" s="283"/>
      <c r="BX2" s="283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2017-2021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2017-2021'!Print_Area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2021-11-15T14:14:33Z</dcterms:modified>
</cp:coreProperties>
</file>